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3905" windowHeight="10815" firstSheet="1" activeTab="1"/>
  </bookViews>
  <sheets>
    <sheet name="Metas" sheetId="1" state="hidden" r:id="rId1"/>
    <sheet name="ANEXO PREGUNTA 31" sheetId="3" r:id="rId2"/>
    <sheet name="Actividades" sheetId="2" state="hidden" r:id="rId3"/>
  </sheets>
  <definedNames>
    <definedName name="_xlnm._FilterDatabase" localSheetId="2" hidden="1">Actividades!$A$9:$BP$49</definedName>
    <definedName name="_xlnm.Print_Area" localSheetId="0">Metas!$A$1:$BL$32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7" i="3" l="1"/>
  <c r="J17" i="3"/>
  <c r="K13" i="3"/>
  <c r="J13" i="3"/>
  <c r="I13" i="3"/>
  <c r="I14" i="3" s="1"/>
  <c r="H13" i="3"/>
  <c r="H14" i="3" s="1"/>
  <c r="G13" i="3"/>
  <c r="G14" i="3" s="1"/>
  <c r="F13" i="3"/>
  <c r="F14" i="3" s="1"/>
  <c r="BC48" i="2"/>
  <c r="BC47" i="2"/>
  <c r="BC46" i="2"/>
  <c r="BC45" i="2"/>
  <c r="BC44" i="2"/>
  <c r="BC43" i="2"/>
  <c r="BC42" i="2"/>
  <c r="BC41" i="2"/>
  <c r="BC40" i="2"/>
  <c r="BC39" i="2"/>
  <c r="BC38" i="2"/>
  <c r="BC37" i="2"/>
  <c r="BC36" i="2"/>
  <c r="BC35" i="2"/>
  <c r="BC34" i="2"/>
  <c r="BC33" i="2"/>
  <c r="BC32" i="2"/>
  <c r="BC31" i="2"/>
  <c r="BC30" i="2"/>
  <c r="BC29" i="2"/>
  <c r="BC28" i="2"/>
  <c r="BC27" i="2"/>
  <c r="BC26" i="2"/>
  <c r="BC25" i="2"/>
  <c r="BC24" i="2"/>
  <c r="BC23" i="2"/>
  <c r="BC22" i="2"/>
  <c r="BC21" i="2"/>
  <c r="BC20" i="2"/>
  <c r="BC19" i="2"/>
  <c r="BC18" i="2"/>
  <c r="BC17" i="2"/>
  <c r="BC16" i="2"/>
  <c r="BC15" i="2"/>
  <c r="BC14" i="2"/>
  <c r="BC13" i="2"/>
  <c r="BC12" i="2"/>
  <c r="BC11" i="2"/>
  <c r="BC10" i="2"/>
  <c r="BD31" i="1"/>
  <c r="BD30" i="1"/>
  <c r="BD27" i="1"/>
  <c r="BD26" i="1"/>
  <c r="BD23" i="1"/>
  <c r="BD22" i="1"/>
  <c r="BD21" i="1"/>
  <c r="BD20" i="1"/>
  <c r="BD17" i="1"/>
  <c r="BD16" i="1"/>
  <c r="BD15" i="1"/>
  <c r="BD14" i="1"/>
  <c r="BD13" i="1"/>
  <c r="BD10" i="1"/>
  <c r="BH8" i="2"/>
  <c r="BE8" i="2"/>
  <c r="BB8" i="2"/>
  <c r="BA8" i="2"/>
  <c r="BI7" i="2"/>
  <c r="AL8" i="2"/>
  <c r="AK8" i="2"/>
  <c r="AJ8" i="2"/>
  <c r="AI8" i="2"/>
  <c r="AR8" i="2"/>
  <c r="AQ8" i="2"/>
  <c r="AP8" i="2"/>
  <c r="AO8" i="2"/>
  <c r="AW7" i="2"/>
  <c r="AW8" i="2"/>
  <c r="AV8" i="2"/>
  <c r="AU8" i="2"/>
  <c r="BI48" i="2"/>
  <c r="BI46" i="2"/>
  <c r="BI45" i="2"/>
  <c r="BI44" i="2"/>
  <c r="BI43" i="2"/>
  <c r="BI42" i="2"/>
  <c r="BI41" i="2"/>
  <c r="BI40" i="2"/>
  <c r="BI39" i="2"/>
  <c r="BI38" i="2"/>
  <c r="BI37" i="2"/>
  <c r="BI36" i="2"/>
  <c r="BI35" i="2"/>
  <c r="BI34" i="2"/>
  <c r="BI33" i="2"/>
  <c r="BI32" i="2"/>
  <c r="BI31" i="2"/>
  <c r="BI30" i="2"/>
  <c r="BI29" i="2"/>
  <c r="BI28" i="2"/>
  <c r="BI27" i="2"/>
  <c r="BI26" i="2"/>
  <c r="BI25" i="2"/>
  <c r="BI24" i="2"/>
  <c r="BI23" i="2"/>
  <c r="BJ18" i="1"/>
  <c r="BI22" i="2"/>
  <c r="BI21" i="2"/>
  <c r="BI20" i="2"/>
  <c r="BI19" i="2"/>
  <c r="BI18" i="2"/>
  <c r="BI17" i="2"/>
  <c r="BI16" i="2"/>
  <c r="BI15" i="2"/>
  <c r="BI14" i="2"/>
  <c r="BI13" i="2"/>
  <c r="BI12" i="2"/>
  <c r="BI11" i="2"/>
  <c r="BI10" i="2"/>
  <c r="BI47" i="2"/>
  <c r="BO8" i="2"/>
  <c r="BF48" i="2"/>
  <c r="BG32" i="1"/>
  <c r="BF47" i="2"/>
  <c r="BK47" i="2"/>
  <c r="BF46" i="2"/>
  <c r="BG46" i="2"/>
  <c r="BF45" i="2"/>
  <c r="BG45" i="2"/>
  <c r="BF44" i="2"/>
  <c r="BG44" i="2"/>
  <c r="BF43" i="2"/>
  <c r="BK43" i="2"/>
  <c r="BL30" i="1"/>
  <c r="BF42" i="2"/>
  <c r="BK42" i="2"/>
  <c r="BF41" i="2"/>
  <c r="BK41" i="2"/>
  <c r="BF40" i="2"/>
  <c r="BK40" i="2"/>
  <c r="BF39" i="2"/>
  <c r="BG39" i="2"/>
  <c r="BF38" i="2"/>
  <c r="BG38" i="2"/>
  <c r="BF37" i="2"/>
  <c r="BF36" i="2"/>
  <c r="BG36" i="2"/>
  <c r="BF35" i="2"/>
  <c r="BG35" i="2"/>
  <c r="BF34" i="2"/>
  <c r="BG27" i="1"/>
  <c r="BF33" i="2"/>
  <c r="BK33" i="2"/>
  <c r="BL26" i="1"/>
  <c r="BF32" i="2"/>
  <c r="BG32" i="2"/>
  <c r="BF31" i="2"/>
  <c r="BG31" i="2"/>
  <c r="BF30" i="2"/>
  <c r="BK30" i="2"/>
  <c r="BF29" i="2"/>
  <c r="BG29" i="2"/>
  <c r="BF28" i="2"/>
  <c r="BG28" i="2"/>
  <c r="BH23" i="1"/>
  <c r="BF27" i="2"/>
  <c r="BG22" i="1"/>
  <c r="BF26" i="2"/>
  <c r="BG21" i="1"/>
  <c r="BF25" i="2"/>
  <c r="BG20" i="1"/>
  <c r="BF24" i="2"/>
  <c r="BG19" i="1"/>
  <c r="BF23" i="2"/>
  <c r="BG18" i="1"/>
  <c r="BF22" i="2"/>
  <c r="BG22" i="2"/>
  <c r="BF21" i="2"/>
  <c r="BK21" i="2"/>
  <c r="BL16" i="1"/>
  <c r="BF20" i="2"/>
  <c r="BG20" i="2"/>
  <c r="BH15" i="1"/>
  <c r="BF19" i="2"/>
  <c r="BG19" i="2"/>
  <c r="BF18" i="2"/>
  <c r="BG18" i="2"/>
  <c r="BF17" i="2"/>
  <c r="BK17" i="2"/>
  <c r="BF16" i="2"/>
  <c r="BG16" i="2"/>
  <c r="BF15" i="2"/>
  <c r="BK15" i="2"/>
  <c r="BL12" i="1"/>
  <c r="BF14" i="2"/>
  <c r="BG14" i="2"/>
  <c r="BF13" i="2"/>
  <c r="BG13" i="2"/>
  <c r="BF12" i="2"/>
  <c r="BK12" i="2"/>
  <c r="BF11" i="2"/>
  <c r="BG11" i="2"/>
  <c r="BF10" i="2"/>
  <c r="BK10" i="2"/>
  <c r="BS8" i="2"/>
  <c r="BR8" i="2"/>
  <c r="AZ8" i="2"/>
  <c r="AT8" i="2"/>
  <c r="AN8" i="2"/>
  <c r="AH8" i="2"/>
  <c r="BQ8" i="2"/>
  <c r="BP8" i="2"/>
  <c r="BN48" i="2"/>
  <c r="BN47" i="2"/>
  <c r="BN46" i="2"/>
  <c r="BN45" i="2"/>
  <c r="BN44" i="2"/>
  <c r="BN43" i="2"/>
  <c r="BE30" i="1"/>
  <c r="BN42" i="2"/>
  <c r="BN41" i="2"/>
  <c r="BE29" i="1"/>
  <c r="BN40" i="2"/>
  <c r="BE28" i="1"/>
  <c r="BN39" i="2"/>
  <c r="BN38" i="2"/>
  <c r="BN37" i="2"/>
  <c r="BN36" i="2"/>
  <c r="BN35" i="2"/>
  <c r="BN34" i="2"/>
  <c r="BE27" i="1"/>
  <c r="BN33" i="2"/>
  <c r="BE26" i="1"/>
  <c r="BN32" i="2"/>
  <c r="BE25" i="1"/>
  <c r="BN31" i="2"/>
  <c r="BN30" i="2"/>
  <c r="BN29" i="2"/>
  <c r="BE24" i="1"/>
  <c r="BN28" i="2"/>
  <c r="BN27" i="2"/>
  <c r="BE22" i="1"/>
  <c r="BN26" i="2"/>
  <c r="BE21" i="1"/>
  <c r="BN25" i="2"/>
  <c r="BE20" i="1"/>
  <c r="BN24" i="2"/>
  <c r="BN23" i="2"/>
  <c r="BN22" i="2"/>
  <c r="BN21" i="2"/>
  <c r="BN20" i="2"/>
  <c r="BN19" i="2"/>
  <c r="BN18" i="2"/>
  <c r="BE14" i="1"/>
  <c r="BN17" i="2"/>
  <c r="BN16" i="2"/>
  <c r="BE13" i="1"/>
  <c r="BN15" i="2"/>
  <c r="BN14" i="2"/>
  <c r="BN13" i="2"/>
  <c r="BN12" i="2"/>
  <c r="BN11" i="2"/>
  <c r="BN10" i="2"/>
  <c r="AH25" i="1"/>
  <c r="AH26" i="1"/>
  <c r="AH27" i="1"/>
  <c r="AH10" i="1"/>
  <c r="AI11" i="1"/>
  <c r="AJ11" i="1"/>
  <c r="AK11" i="1"/>
  <c r="AL11" i="1"/>
  <c r="AM11" i="1"/>
  <c r="AN11" i="1"/>
  <c r="AO11" i="1"/>
  <c r="AP11" i="1"/>
  <c r="AQ11" i="1"/>
  <c r="AS11" i="1"/>
  <c r="AT11" i="1"/>
  <c r="AU11" i="1"/>
  <c r="AV11" i="1"/>
  <c r="AW11" i="1"/>
  <c r="AY11" i="1"/>
  <c r="AZ11" i="1"/>
  <c r="BA11" i="1"/>
  <c r="BB11" i="1"/>
  <c r="BC11" i="1"/>
  <c r="BE11" i="1"/>
  <c r="BF11" i="1"/>
  <c r="BI11" i="1"/>
  <c r="AI12" i="1"/>
  <c r="AJ12" i="1"/>
  <c r="AK12" i="1"/>
  <c r="AL12" i="1"/>
  <c r="AM12" i="1"/>
  <c r="AN12" i="1"/>
  <c r="AO12" i="1"/>
  <c r="AP12" i="1"/>
  <c r="AQ12" i="1"/>
  <c r="AS12" i="1"/>
  <c r="AT12" i="1"/>
  <c r="AU12" i="1"/>
  <c r="AV12" i="1"/>
  <c r="AW12" i="1"/>
  <c r="AY12" i="1"/>
  <c r="AZ12" i="1"/>
  <c r="BA12" i="1"/>
  <c r="BB12" i="1"/>
  <c r="BC12" i="1"/>
  <c r="BF12" i="1"/>
  <c r="BI12" i="1"/>
  <c r="AI13" i="1"/>
  <c r="AJ13" i="1"/>
  <c r="AK13" i="1"/>
  <c r="AL13" i="1"/>
  <c r="AM13" i="1"/>
  <c r="AN13" i="1"/>
  <c r="AO13" i="1"/>
  <c r="AP13" i="1"/>
  <c r="AQ13" i="1"/>
  <c r="AS13" i="1"/>
  <c r="AT13" i="1"/>
  <c r="AU13" i="1"/>
  <c r="AV13" i="1"/>
  <c r="AW13" i="1"/>
  <c r="AY13" i="1"/>
  <c r="AZ13" i="1"/>
  <c r="BA13" i="1"/>
  <c r="BB13" i="1"/>
  <c r="BC13" i="1"/>
  <c r="BF13" i="1"/>
  <c r="BI13" i="1"/>
  <c r="AI14" i="1"/>
  <c r="AJ14" i="1"/>
  <c r="AK14" i="1"/>
  <c r="AL14" i="1"/>
  <c r="AM14" i="1"/>
  <c r="AN14" i="1"/>
  <c r="AO14" i="1"/>
  <c r="AP14" i="1"/>
  <c r="AQ14" i="1"/>
  <c r="AS14" i="1"/>
  <c r="AT14" i="1"/>
  <c r="AU14" i="1"/>
  <c r="AV14" i="1"/>
  <c r="AW14" i="1"/>
  <c r="AY14" i="1"/>
  <c r="AZ14" i="1"/>
  <c r="BA14" i="1"/>
  <c r="BB14" i="1"/>
  <c r="BC14" i="1"/>
  <c r="BF14" i="1"/>
  <c r="BI14" i="1"/>
  <c r="AI15" i="1"/>
  <c r="AJ15" i="1"/>
  <c r="AK15" i="1"/>
  <c r="AL15" i="1"/>
  <c r="AM15" i="1"/>
  <c r="AN15" i="1"/>
  <c r="AO15" i="1"/>
  <c r="AP15" i="1"/>
  <c r="AQ15" i="1"/>
  <c r="AS15" i="1"/>
  <c r="AT15" i="1"/>
  <c r="AU15" i="1"/>
  <c r="AV15" i="1"/>
  <c r="AW15" i="1"/>
  <c r="AY15" i="1"/>
  <c r="AZ15" i="1"/>
  <c r="BA15" i="1"/>
  <c r="BB15" i="1"/>
  <c r="BC15" i="1"/>
  <c r="BF15" i="1"/>
  <c r="BI15" i="1"/>
  <c r="AI16" i="1"/>
  <c r="AJ16" i="1"/>
  <c r="AK16" i="1"/>
  <c r="AL16" i="1"/>
  <c r="AM16" i="1"/>
  <c r="AN16" i="1"/>
  <c r="AO16" i="1"/>
  <c r="AP16" i="1"/>
  <c r="AQ16" i="1"/>
  <c r="AS16" i="1"/>
  <c r="AT16" i="1"/>
  <c r="AU16" i="1"/>
  <c r="AV16" i="1"/>
  <c r="AW16" i="1"/>
  <c r="AY16" i="1"/>
  <c r="AZ16" i="1"/>
  <c r="BA16" i="1"/>
  <c r="BB16" i="1"/>
  <c r="BC16" i="1"/>
  <c r="BE16" i="1"/>
  <c r="BF16" i="1"/>
  <c r="BI16" i="1"/>
  <c r="AI17" i="1"/>
  <c r="AJ17" i="1"/>
  <c r="AK17" i="1"/>
  <c r="AL17" i="1"/>
  <c r="AM17" i="1"/>
  <c r="AN17" i="1"/>
  <c r="AO17" i="1"/>
  <c r="AP17" i="1"/>
  <c r="AQ17" i="1"/>
  <c r="AS17" i="1"/>
  <c r="AT17" i="1"/>
  <c r="AU17" i="1"/>
  <c r="AV17" i="1"/>
  <c r="AW17" i="1"/>
  <c r="AY17" i="1"/>
  <c r="AZ17" i="1"/>
  <c r="BA17" i="1"/>
  <c r="BB17" i="1"/>
  <c r="BC17" i="1"/>
  <c r="BF17" i="1"/>
  <c r="BI17" i="1"/>
  <c r="AI18" i="1"/>
  <c r="AJ18" i="1"/>
  <c r="AK18" i="1"/>
  <c r="AL18" i="1"/>
  <c r="AM18" i="1"/>
  <c r="AN18" i="1"/>
  <c r="AO18" i="1"/>
  <c r="AP18" i="1"/>
  <c r="AQ18" i="1"/>
  <c r="AS18" i="1"/>
  <c r="AT18" i="1"/>
  <c r="AU18" i="1"/>
  <c r="AV18" i="1"/>
  <c r="AW18" i="1"/>
  <c r="AY18" i="1"/>
  <c r="AZ18" i="1"/>
  <c r="BA18" i="1"/>
  <c r="BB18" i="1"/>
  <c r="BC18" i="1"/>
  <c r="BF18" i="1"/>
  <c r="BI18" i="1"/>
  <c r="AI19" i="1"/>
  <c r="AJ19" i="1"/>
  <c r="AK19" i="1"/>
  <c r="AL19" i="1"/>
  <c r="AM19" i="1"/>
  <c r="AN19" i="1"/>
  <c r="AO19" i="1"/>
  <c r="AP19" i="1"/>
  <c r="AQ19" i="1"/>
  <c r="AS19" i="1"/>
  <c r="AT19" i="1"/>
  <c r="AU19" i="1"/>
  <c r="AV19" i="1"/>
  <c r="AW19" i="1"/>
  <c r="AY19" i="1"/>
  <c r="AZ19" i="1"/>
  <c r="BA19" i="1"/>
  <c r="BB19" i="1"/>
  <c r="BC19" i="1"/>
  <c r="BF19" i="1"/>
  <c r="BI19" i="1"/>
  <c r="AI20" i="1"/>
  <c r="AJ20" i="1"/>
  <c r="AK20" i="1"/>
  <c r="AL20" i="1"/>
  <c r="AM20" i="1"/>
  <c r="AN20" i="1"/>
  <c r="AO20" i="1"/>
  <c r="AP20" i="1"/>
  <c r="AQ20" i="1"/>
  <c r="AS20" i="1"/>
  <c r="AT20" i="1"/>
  <c r="AU20" i="1"/>
  <c r="AV20" i="1"/>
  <c r="AW20" i="1"/>
  <c r="AY20" i="1"/>
  <c r="AZ20" i="1"/>
  <c r="BA20" i="1"/>
  <c r="BB20" i="1"/>
  <c r="BC20" i="1"/>
  <c r="BF20" i="1"/>
  <c r="BI20" i="1"/>
  <c r="AI21" i="1"/>
  <c r="AJ21" i="1"/>
  <c r="AK21" i="1"/>
  <c r="AL21" i="1"/>
  <c r="AM21" i="1"/>
  <c r="AN21" i="1"/>
  <c r="AO21" i="1"/>
  <c r="AP21" i="1"/>
  <c r="AQ21" i="1"/>
  <c r="AS21" i="1"/>
  <c r="AT21" i="1"/>
  <c r="AU21" i="1"/>
  <c r="AV21" i="1"/>
  <c r="AW21" i="1"/>
  <c r="AY21" i="1"/>
  <c r="AZ21" i="1"/>
  <c r="BA21" i="1"/>
  <c r="BB21" i="1"/>
  <c r="BC21" i="1"/>
  <c r="BF21" i="1"/>
  <c r="BI21" i="1"/>
  <c r="AI22" i="1"/>
  <c r="AJ22" i="1"/>
  <c r="AK22" i="1"/>
  <c r="AL22" i="1"/>
  <c r="AM22" i="1"/>
  <c r="AN22" i="1"/>
  <c r="AO22" i="1"/>
  <c r="AP22" i="1"/>
  <c r="AQ22" i="1"/>
  <c r="AS22" i="1"/>
  <c r="AT22" i="1"/>
  <c r="AU22" i="1"/>
  <c r="AV22" i="1"/>
  <c r="AW22" i="1"/>
  <c r="AY22" i="1"/>
  <c r="AZ22" i="1"/>
  <c r="BA22" i="1"/>
  <c r="BB22" i="1"/>
  <c r="BC22" i="1"/>
  <c r="BF22" i="1"/>
  <c r="BI22" i="1"/>
  <c r="AI23" i="1"/>
  <c r="AJ23" i="1"/>
  <c r="AK23" i="1"/>
  <c r="AL23" i="1"/>
  <c r="AM23" i="1"/>
  <c r="AN23" i="1"/>
  <c r="AO23" i="1"/>
  <c r="AP23" i="1"/>
  <c r="AQ23" i="1"/>
  <c r="AS23" i="1"/>
  <c r="AT23" i="1"/>
  <c r="AU23" i="1"/>
  <c r="AV23" i="1"/>
  <c r="AW23" i="1"/>
  <c r="AY23" i="1"/>
  <c r="AZ23" i="1"/>
  <c r="BA23" i="1"/>
  <c r="BB23" i="1"/>
  <c r="BC23" i="1"/>
  <c r="BF23" i="1"/>
  <c r="BI23" i="1"/>
  <c r="AI24" i="1"/>
  <c r="AJ24" i="1"/>
  <c r="AK24" i="1"/>
  <c r="AL24" i="1"/>
  <c r="AM24" i="1"/>
  <c r="AN24" i="1"/>
  <c r="AO24" i="1"/>
  <c r="AP24" i="1"/>
  <c r="AQ24" i="1"/>
  <c r="AS24" i="1"/>
  <c r="AT24" i="1"/>
  <c r="AU24" i="1"/>
  <c r="AV24" i="1"/>
  <c r="AW24" i="1"/>
  <c r="AY24" i="1"/>
  <c r="AZ24" i="1"/>
  <c r="BA24" i="1"/>
  <c r="BB24" i="1"/>
  <c r="BC24" i="1"/>
  <c r="BF24" i="1"/>
  <c r="BI24" i="1"/>
  <c r="AI25" i="1"/>
  <c r="AJ25" i="1"/>
  <c r="AK25" i="1"/>
  <c r="AL25" i="1"/>
  <c r="AM25" i="1"/>
  <c r="AN25" i="1"/>
  <c r="AO25" i="1"/>
  <c r="AP25" i="1"/>
  <c r="AQ25" i="1"/>
  <c r="AS25" i="1"/>
  <c r="AT25" i="1"/>
  <c r="AU25" i="1"/>
  <c r="AV25" i="1"/>
  <c r="AW25" i="1"/>
  <c r="AY25" i="1"/>
  <c r="AZ25" i="1"/>
  <c r="BA25" i="1"/>
  <c r="BB25" i="1"/>
  <c r="BC25" i="1"/>
  <c r="BF25" i="1"/>
  <c r="BI25" i="1"/>
  <c r="AI26" i="1"/>
  <c r="AJ26" i="1"/>
  <c r="AK26" i="1"/>
  <c r="AL26" i="1"/>
  <c r="AM26" i="1"/>
  <c r="AN26" i="1"/>
  <c r="AO26" i="1"/>
  <c r="AP26" i="1"/>
  <c r="AQ26" i="1"/>
  <c r="AS26" i="1"/>
  <c r="AT26" i="1"/>
  <c r="AU26" i="1"/>
  <c r="AV26" i="1"/>
  <c r="AW26" i="1"/>
  <c r="AY26" i="1"/>
  <c r="AZ26" i="1"/>
  <c r="BA26" i="1"/>
  <c r="BB26" i="1"/>
  <c r="BC26" i="1"/>
  <c r="BF26" i="1"/>
  <c r="BI26" i="1"/>
  <c r="AI27" i="1"/>
  <c r="AJ27" i="1"/>
  <c r="AK27" i="1"/>
  <c r="AL27" i="1"/>
  <c r="AM27" i="1"/>
  <c r="AN27" i="1"/>
  <c r="AO27" i="1"/>
  <c r="AP27" i="1"/>
  <c r="AQ27" i="1"/>
  <c r="AS27" i="1"/>
  <c r="AT27" i="1"/>
  <c r="AU27" i="1"/>
  <c r="AV27" i="1"/>
  <c r="AW27" i="1"/>
  <c r="AY27" i="1"/>
  <c r="AZ27" i="1"/>
  <c r="BA27" i="1"/>
  <c r="BB27" i="1"/>
  <c r="BC27" i="1"/>
  <c r="BF27" i="1"/>
  <c r="BI27" i="1"/>
  <c r="AI28" i="1"/>
  <c r="AJ28" i="1"/>
  <c r="AK28" i="1"/>
  <c r="AL28" i="1"/>
  <c r="AM28" i="1"/>
  <c r="AN28" i="1"/>
  <c r="AO28" i="1"/>
  <c r="AP28" i="1"/>
  <c r="AQ28" i="1"/>
  <c r="AS28" i="1"/>
  <c r="AT28" i="1"/>
  <c r="AU28" i="1"/>
  <c r="AV28" i="1"/>
  <c r="AW28" i="1"/>
  <c r="AY28" i="1"/>
  <c r="AZ28" i="1"/>
  <c r="BA28" i="1"/>
  <c r="BB28" i="1"/>
  <c r="BC28" i="1"/>
  <c r="BF28" i="1"/>
  <c r="BI28" i="1"/>
  <c r="AI29" i="1"/>
  <c r="AJ29" i="1"/>
  <c r="AK29" i="1"/>
  <c r="AL29" i="1"/>
  <c r="AM29" i="1"/>
  <c r="AN29" i="1"/>
  <c r="AO29" i="1"/>
  <c r="AP29" i="1"/>
  <c r="AQ29" i="1"/>
  <c r="AS29" i="1"/>
  <c r="AT29" i="1"/>
  <c r="AU29" i="1"/>
  <c r="AV29" i="1"/>
  <c r="AW29" i="1"/>
  <c r="AY29" i="1"/>
  <c r="AZ29" i="1"/>
  <c r="BA29" i="1"/>
  <c r="BB29" i="1"/>
  <c r="BC29" i="1"/>
  <c r="BF29" i="1"/>
  <c r="BI29" i="1"/>
  <c r="AI30" i="1"/>
  <c r="AJ30" i="1"/>
  <c r="AK30" i="1"/>
  <c r="AL30" i="1"/>
  <c r="AM30" i="1"/>
  <c r="AN30" i="1"/>
  <c r="AO30" i="1"/>
  <c r="AP30" i="1"/>
  <c r="AQ30" i="1"/>
  <c r="AS30" i="1"/>
  <c r="AT30" i="1"/>
  <c r="AU30" i="1"/>
  <c r="AV30" i="1"/>
  <c r="AW30" i="1"/>
  <c r="AY30" i="1"/>
  <c r="AZ30" i="1"/>
  <c r="BA30" i="1"/>
  <c r="BB30" i="1"/>
  <c r="BC30" i="1"/>
  <c r="BF30" i="1"/>
  <c r="BI30" i="1"/>
  <c r="AI31" i="1"/>
  <c r="AJ31" i="1"/>
  <c r="AK31" i="1"/>
  <c r="AL31" i="1"/>
  <c r="AM31" i="1"/>
  <c r="AN31" i="1"/>
  <c r="AO31" i="1"/>
  <c r="AP31" i="1"/>
  <c r="AQ31" i="1"/>
  <c r="AS31" i="1"/>
  <c r="AT31" i="1"/>
  <c r="AU31" i="1"/>
  <c r="AV31" i="1"/>
  <c r="AW31" i="1"/>
  <c r="AY31" i="1"/>
  <c r="AZ31" i="1"/>
  <c r="BA31" i="1"/>
  <c r="BB31" i="1"/>
  <c r="BC31" i="1"/>
  <c r="BE31" i="1"/>
  <c r="BF31" i="1"/>
  <c r="BI31" i="1"/>
  <c r="AI32" i="1"/>
  <c r="AJ32" i="1"/>
  <c r="AK32" i="1"/>
  <c r="AL32" i="1"/>
  <c r="AM32" i="1"/>
  <c r="AN32" i="1"/>
  <c r="AO32" i="1"/>
  <c r="AP32" i="1"/>
  <c r="AQ32" i="1"/>
  <c r="AT32" i="1"/>
  <c r="AU32" i="1"/>
  <c r="AV32" i="1"/>
  <c r="AW32" i="1"/>
  <c r="AY32" i="1"/>
  <c r="AZ32" i="1"/>
  <c r="BA32" i="1"/>
  <c r="BB32" i="1"/>
  <c r="BC32" i="1"/>
  <c r="BF32" i="1"/>
  <c r="BI32" i="1"/>
  <c r="AJ10" i="1"/>
  <c r="AK10" i="1"/>
  <c r="AL10" i="1"/>
  <c r="AM10" i="1"/>
  <c r="AN10" i="1"/>
  <c r="AO10" i="1"/>
  <c r="AP10" i="1"/>
  <c r="AQ10" i="1"/>
  <c r="AS10" i="1"/>
  <c r="AT10" i="1"/>
  <c r="AU10" i="1"/>
  <c r="AV10" i="1"/>
  <c r="AW10" i="1"/>
  <c r="AY10" i="1"/>
  <c r="AZ10" i="1"/>
  <c r="BA10" i="1"/>
  <c r="BB10" i="1"/>
  <c r="BC10" i="1"/>
  <c r="BF10" i="1"/>
  <c r="BI10" i="1"/>
  <c r="AI10" i="1"/>
  <c r="AH11" i="1"/>
  <c r="AH12" i="1"/>
  <c r="AH13" i="1"/>
  <c r="AH14" i="1"/>
  <c r="AH15" i="1"/>
  <c r="AH16" i="1"/>
  <c r="AH17" i="1"/>
  <c r="AH18" i="1"/>
  <c r="AH19" i="1"/>
  <c r="AH20" i="1"/>
  <c r="AH21" i="1"/>
  <c r="AH22" i="1"/>
  <c r="AH23" i="1"/>
  <c r="AH24" i="1"/>
  <c r="AH28" i="1"/>
  <c r="AH29" i="1"/>
  <c r="AH30" i="1"/>
  <c r="AH31" i="1"/>
  <c r="AH32" i="1"/>
  <c r="BG15" i="1"/>
  <c r="BG29" i="1"/>
  <c r="BG25" i="1"/>
  <c r="AX32" i="1"/>
  <c r="AX30" i="1"/>
  <c r="AX29" i="1"/>
  <c r="AX26" i="1"/>
  <c r="AX23" i="1"/>
  <c r="AX22" i="1"/>
  <c r="AX21" i="1"/>
  <c r="AX20" i="1"/>
  <c r="AX19" i="1"/>
  <c r="AX18" i="1"/>
  <c r="AX17" i="1"/>
  <c r="AX16" i="1"/>
  <c r="AX15" i="1"/>
  <c r="AX13" i="1"/>
  <c r="AX12" i="1"/>
  <c r="BD32" i="1"/>
  <c r="BD19" i="1"/>
  <c r="BD18" i="1"/>
  <c r="BD12" i="1"/>
  <c r="AX31" i="1"/>
  <c r="BD11" i="1"/>
  <c r="BD24" i="1"/>
  <c r="BD28" i="1"/>
  <c r="AX25" i="1"/>
  <c r="AX24" i="1"/>
  <c r="AX14" i="1"/>
  <c r="AX27" i="1"/>
  <c r="AX11" i="1"/>
  <c r="AX10" i="1"/>
  <c r="AX28" i="1"/>
  <c r="BD25" i="1"/>
  <c r="BK48" i="2"/>
  <c r="BL32" i="1"/>
  <c r="BK46" i="2"/>
  <c r="BK45" i="2"/>
  <c r="BK44" i="2"/>
  <c r="BK29" i="2"/>
  <c r="AR19" i="1"/>
  <c r="AR17" i="1"/>
  <c r="AR23" i="1"/>
  <c r="AR15" i="1"/>
  <c r="AR21" i="1"/>
  <c r="AR30" i="1"/>
  <c r="AR13" i="1"/>
  <c r="AR18" i="1"/>
  <c r="AR20" i="1"/>
  <c r="AR22" i="1"/>
  <c r="AR26" i="1"/>
  <c r="AR27" i="1"/>
  <c r="AR32" i="1"/>
  <c r="AR31" i="1"/>
  <c r="AR28" i="1"/>
  <c r="AR25" i="1"/>
  <c r="AR12" i="1"/>
  <c r="AR24" i="1"/>
  <c r="AR11" i="1"/>
  <c r="AR10" i="1"/>
  <c r="AR16" i="1"/>
  <c r="AR29" i="1"/>
  <c r="AR14" i="1"/>
  <c r="BK38" i="2"/>
  <c r="BG30" i="2"/>
  <c r="BK32" i="2"/>
  <c r="BG40" i="2"/>
  <c r="BL31" i="1"/>
  <c r="BC7" i="2"/>
  <c r="BK16" i="2"/>
  <c r="BL13" i="1"/>
  <c r="BK15" i="1"/>
  <c r="BE15" i="1"/>
  <c r="BK23" i="1"/>
  <c r="BE23" i="1"/>
  <c r="BG24" i="2"/>
  <c r="BH19" i="1"/>
  <c r="BK39" i="2"/>
  <c r="BG15" i="2"/>
  <c r="BG48" i="2"/>
  <c r="BH32" i="1"/>
  <c r="BG23" i="2"/>
  <c r="BH18" i="1"/>
  <c r="BK19" i="1"/>
  <c r="BE19" i="1"/>
  <c r="BK32" i="1"/>
  <c r="BE32" i="1"/>
  <c r="BG47" i="2"/>
  <c r="BH31" i="1"/>
  <c r="BK23" i="2"/>
  <c r="BL18" i="1"/>
  <c r="BG12" i="1"/>
  <c r="BK24" i="2"/>
  <c r="BL19" i="1"/>
  <c r="BE10" i="1"/>
  <c r="BK17" i="1"/>
  <c r="BE17" i="1"/>
  <c r="BK31" i="2"/>
  <c r="BK12" i="1"/>
  <c r="BE12" i="1"/>
  <c r="BK18" i="1"/>
  <c r="BE18" i="1"/>
  <c r="BK13" i="2"/>
  <c r="BK14" i="2"/>
  <c r="BI8" i="2"/>
  <c r="AQ7" i="2"/>
  <c r="BK25" i="1"/>
  <c r="BK21" i="1"/>
  <c r="BG10" i="2"/>
  <c r="BF8" i="2"/>
  <c r="BK34" i="2"/>
  <c r="BK22" i="1"/>
  <c r="BK30" i="1"/>
  <c r="BG28" i="1"/>
  <c r="BG12" i="2"/>
  <c r="BK26" i="1"/>
  <c r="BK22" i="2"/>
  <c r="BL17" i="1"/>
  <c r="BK27" i="2"/>
  <c r="BL22" i="1"/>
  <c r="BK36" i="2"/>
  <c r="BG23" i="1"/>
  <c r="BK11" i="1"/>
  <c r="BK16" i="1"/>
  <c r="BK24" i="1"/>
  <c r="BK28" i="1"/>
  <c r="BK20" i="1"/>
  <c r="BK35" i="2"/>
  <c r="BK28" i="2"/>
  <c r="BL23" i="1"/>
  <c r="BG30" i="1"/>
  <c r="BK13" i="1"/>
  <c r="BK20" i="2"/>
  <c r="BL15" i="1"/>
  <c r="BL24" i="1"/>
  <c r="BL29" i="1"/>
  <c r="BC8" i="2"/>
  <c r="BD29" i="1"/>
  <c r="BG17" i="2"/>
  <c r="BH13" i="1"/>
  <c r="BG27" i="2"/>
  <c r="BH22" i="1"/>
  <c r="BG26" i="1"/>
  <c r="BG33" i="2"/>
  <c r="BH26" i="1"/>
  <c r="BG41" i="2"/>
  <c r="BG34" i="2"/>
  <c r="BJ27" i="1"/>
  <c r="BG42" i="2"/>
  <c r="BG25" i="2"/>
  <c r="BH20" i="1"/>
  <c r="BG43" i="2"/>
  <c r="BH30" i="1"/>
  <c r="BG26" i="2"/>
  <c r="BH21" i="1"/>
  <c r="BK25" i="2"/>
  <c r="BL20" i="1"/>
  <c r="BL25" i="1"/>
  <c r="BG13" i="1"/>
  <c r="BK18" i="2"/>
  <c r="BK26" i="2"/>
  <c r="BL21" i="1"/>
  <c r="BG14" i="1"/>
  <c r="BK19" i="2"/>
  <c r="BJ31" i="1"/>
  <c r="BJ30" i="1"/>
  <c r="BH17" i="1"/>
  <c r="BJ17" i="1"/>
  <c r="BH11" i="1"/>
  <c r="BJ11" i="1"/>
  <c r="BJ21" i="1"/>
  <c r="BH24" i="1"/>
  <c r="BJ24" i="1"/>
  <c r="BH14" i="1"/>
  <c r="BJ14" i="1"/>
  <c r="BJ10" i="1"/>
  <c r="BJ13" i="1"/>
  <c r="BJ19" i="1"/>
  <c r="BH25" i="1"/>
  <c r="BJ25" i="1"/>
  <c r="BJ22" i="1"/>
  <c r="BJ20" i="1"/>
  <c r="BJ32" i="1"/>
  <c r="BK11" i="2"/>
  <c r="BL10" i="1"/>
  <c r="BG16" i="1"/>
  <c r="BJ23" i="1"/>
  <c r="BG31" i="1"/>
  <c r="BK37" i="2"/>
  <c r="BL28" i="1"/>
  <c r="BG10" i="1"/>
  <c r="BG11" i="1"/>
  <c r="BG24" i="1"/>
  <c r="BJ15" i="1"/>
  <c r="BG21" i="2"/>
  <c r="BG37" i="2"/>
  <c r="BG17" i="1"/>
  <c r="BH10" i="1"/>
  <c r="BL11" i="1"/>
  <c r="BJ12" i="1"/>
  <c r="BH12" i="1"/>
  <c r="BD8" i="2"/>
  <c r="BL14" i="1"/>
  <c r="BL27" i="1"/>
  <c r="BH29" i="1"/>
  <c r="BK27" i="1"/>
  <c r="BG8" i="2"/>
  <c r="BK14" i="1"/>
  <c r="BK31" i="1"/>
  <c r="BJ8" i="2"/>
  <c r="BK10" i="1"/>
  <c r="BK29" i="1"/>
  <c r="BH27" i="1"/>
  <c r="BJ29" i="1"/>
  <c r="BJ26" i="1"/>
  <c r="BH28" i="1"/>
  <c r="BJ28" i="1"/>
  <c r="BH16" i="1"/>
  <c r="BJ16" i="1"/>
  <c r="J14" i="3" l="1"/>
  <c r="K14" i="3"/>
</calcChain>
</file>

<file path=xl/sharedStrings.xml><?xml version="1.0" encoding="utf-8"?>
<sst xmlns="http://schemas.openxmlformats.org/spreadsheetml/2006/main" count="1124" uniqueCount="401">
  <si>
    <t>PLANEACIÓN Y GESTIÓN SECTORIAL
DIRECCIÓN DE PLANEACIÓN SECTORIAL
SISTEMA DE GESTIÓN 
CONTROL DOCUMENTAL</t>
  </si>
  <si>
    <t>MATRIZ DE PROYECCIÓN</t>
  </si>
  <si>
    <t>Código:</t>
  </si>
  <si>
    <t>SDS-PGS-FT-107</t>
  </si>
  <si>
    <t>Versión:</t>
  </si>
  <si>
    <t>Elaborado por: Cesar David campos Rodriguez  /Revisado por: Sandra Janet Gómez Gómez / Aprobado por: Lucia Azucena Forero Rojas</t>
  </si>
  <si>
    <t>Cód, Propósito</t>
  </si>
  <si>
    <t>Nombre Propósito</t>
  </si>
  <si>
    <t>Cod, Meta ODS</t>
  </si>
  <si>
    <t>Nombre Meta ODS</t>
  </si>
  <si>
    <t>Cod, Logro</t>
  </si>
  <si>
    <t>Nombre del Logro</t>
  </si>
  <si>
    <t>Cod, Programa Estratégico</t>
  </si>
  <si>
    <t>Nombre del Programa Estratégico</t>
  </si>
  <si>
    <t>Cód, Programa Sectorial</t>
  </si>
  <si>
    <t>Nombre programa Sectorial</t>
  </si>
  <si>
    <t xml:space="preserve">Código proyecto </t>
  </si>
  <si>
    <t>Nombre del proyecto</t>
  </si>
  <si>
    <t>No. Meta</t>
  </si>
  <si>
    <t>Descripción de la meta</t>
  </si>
  <si>
    <t>Tipo de meta</t>
  </si>
  <si>
    <t>Clasificación meta</t>
  </si>
  <si>
    <t>PMR</t>
  </si>
  <si>
    <t>Trazador presupuestal</t>
  </si>
  <si>
    <t>Impacto del trazador</t>
  </si>
  <si>
    <t>Indicador de meta</t>
  </si>
  <si>
    <t>Tipo de indicador</t>
  </si>
  <si>
    <t>Línea de base</t>
  </si>
  <si>
    <t>Programación física 2020</t>
  </si>
  <si>
    <t>Ejecución física  2020</t>
  </si>
  <si>
    <t>Programación física 2021</t>
  </si>
  <si>
    <t>Ejecución física 2021</t>
  </si>
  <si>
    <t>Programación física 2022</t>
  </si>
  <si>
    <t>Ejecución física 2022</t>
  </si>
  <si>
    <t>Programación física 2023</t>
  </si>
  <si>
    <t>Ejecución física 2023</t>
  </si>
  <si>
    <t>Programación física 2024</t>
  </si>
  <si>
    <t>Ejecución física 2024*</t>
  </si>
  <si>
    <t>Total programación física 2020 - 2024</t>
  </si>
  <si>
    <t>Presupuesto inicial 2020</t>
  </si>
  <si>
    <t>Presupuesto definitivo 2020</t>
  </si>
  <si>
    <t>Presupuesto comprometido 2020</t>
  </si>
  <si>
    <t>Giros 2020</t>
  </si>
  <si>
    <t>Reservas 2020</t>
  </si>
  <si>
    <t>Giros de la reserva 2020</t>
  </si>
  <si>
    <t>Presupuesto inicial 2021</t>
  </si>
  <si>
    <t>Presupuesto definitivo 2021</t>
  </si>
  <si>
    <t>Presupuesto comprometido 2021</t>
  </si>
  <si>
    <t>Giros 2021</t>
  </si>
  <si>
    <t>Reservas 2021</t>
  </si>
  <si>
    <t>Giros de la reserva 2021</t>
  </si>
  <si>
    <t>Presupuesto inicial 2022</t>
  </si>
  <si>
    <t>Presupuesto definitivo 2022</t>
  </si>
  <si>
    <t>Presupuesto comprometido 2022</t>
  </si>
  <si>
    <t>Giros 2022</t>
  </si>
  <si>
    <t>Reservas 2022</t>
  </si>
  <si>
    <t>Giros de la reserva 2022</t>
  </si>
  <si>
    <t>Presupuesto inicial 2023</t>
  </si>
  <si>
    <t>Presupuesto definitivo 2023</t>
  </si>
  <si>
    <t>Presupuesto comprometido 2023</t>
  </si>
  <si>
    <t>Giros 2023</t>
  </si>
  <si>
    <t>Reservas 2023</t>
  </si>
  <si>
    <t>Giros de la reserva 2023</t>
  </si>
  <si>
    <t>Presupuesto inicial 2024</t>
  </si>
  <si>
    <t>Presupuesto definitivo 2024</t>
  </si>
  <si>
    <t>Presupuesto comprometido 2024</t>
  </si>
  <si>
    <t>Giros 2024</t>
  </si>
  <si>
    <t>Reservas 2024</t>
  </si>
  <si>
    <t>Giros de la reserva 2024</t>
  </si>
  <si>
    <t>Total cuatrenio 2020 - 2024</t>
  </si>
  <si>
    <t>Hacer un nuevo contrato social con igualdad de oportunidades para la inclusión social, productiva y política.</t>
  </si>
  <si>
    <t>3.3</t>
  </si>
  <si>
    <t>Para 2030, poner fin a las epidemias del SIDA, la tuberculosis, la malaria y las enfermedades tropicales desatendidas y combatir la hepatitis, las enfermedades transmitidas por el agua y otras enfermedades transmisibles</t>
  </si>
  <si>
    <t>Completar la implementación de un modelo de salud con enfoque poblacional-diferencial, de género, participativo, resolutivo y territorial que aporte a la modificación de los determinantes sociales de la salud</t>
  </si>
  <si>
    <t>Sistema Distrital de cuidado</t>
  </si>
  <si>
    <t xml:space="preserve">Prevención y cambios para mejorar la salud de la población </t>
  </si>
  <si>
    <t xml:space="preserve">Servicio: Condiciones favorables para la salud y la vida </t>
  </si>
  <si>
    <t>0.1. A 2024 disminuir en 20% la morbilidad por enfermedades transmisibles en control (Tosferina, Varicela, Hepatitis A, parotiditis y meningitis)</t>
  </si>
  <si>
    <t>RESULTADO</t>
  </si>
  <si>
    <t>PDD</t>
  </si>
  <si>
    <t>Porcentaje de disminución de número de casos de enfermedades transmisibles en control (Tosferina, Varicela, Hepatitis A, parotiditis y meningitis)</t>
  </si>
  <si>
    <t>Decreciente</t>
  </si>
  <si>
    <t>20243 casos reducción 6% respecto a 2017</t>
  </si>
  <si>
    <t>Año 2020: 6.000 casos de los eventos transmisibles relacionados con la meta, evidenciando una reducción del 73% de los casos notificados respecto al mismo periodo del año anterior (Dato preliminar).</t>
  </si>
  <si>
    <t>4.344 casos de los eventos transmisibles relacionados con la meta, evidenciando una reducción del 41% de los casos notificados respecto al mismo periodo del año anterior (Dato preliminar).</t>
  </si>
  <si>
    <t>Para el año 2022 se ve reflejado el cumplimiento de la meta observando una disminución del 66% respecto a la lÍnea de base en la notificación de los 5 eventos transmisibles en control. Fuente: Sivigila. Vigilancia EPV a SE 1 a 52 de 2022.</t>
  </si>
  <si>
    <t>7.922 casos de los eventos transmisibles relacionados de la meta, registrando una disminución del 65% (n=14.909) respecto al reporte de las mismas semanas de la línea de base. (Dato preliminar SE 1 a 52).</t>
  </si>
  <si>
    <t>2.101 casos de los eventos transmisibles relacionados de la meta, registrando una disminución del 69% (n=4.684) respecto al reporte de las mismas semanas de la línea de base. (Dato preliminar SE 01 a 17).</t>
  </si>
  <si>
    <t>0.2. A 2024 mantener la tasa de mortalidad por neumonía por debajo de 6,5 casos por 100,000 menores de 5 años en el D.C.</t>
  </si>
  <si>
    <t>PRODUCTO</t>
  </si>
  <si>
    <t>PTS</t>
  </si>
  <si>
    <t>Tasa de mortalidad por neumonía en menores de 5 años</t>
  </si>
  <si>
    <t>Mantener</t>
  </si>
  <si>
    <t>6,9 casos por 100.000 menores de 5 años</t>
  </si>
  <si>
    <t>Año 2020:
Tasa:2,1 x 100 mil menores de 5 años. (13 casos)
FUENTE: Base de datos SDS y aplicativo Web RUAF_ND, datos PRELIMINARES -(corte 09-012021)-ajustada 18-01-2021.</t>
  </si>
  <si>
    <t>6,85 casos por 100.000 menores de 5 años</t>
  </si>
  <si>
    <t>21 casos de mortalidad por neumonía. Tasa: 4.4 x 100 mil menores de 5 años. Dato preliminar a diciembre 2021.</t>
  </si>
  <si>
    <t>6,7 casos por 100.000 menores de 5 años</t>
  </si>
  <si>
    <t>Tasa: 18.1 x 100 mil menores de 5 años (88 casos de mortalidad por neumonía). Datos preliminares.</t>
  </si>
  <si>
    <t>6,55 casos por 100.000 menores de 5 años</t>
  </si>
  <si>
    <t xml:space="preserve">32 casos probables de mortalidad por neumonía. Tasa de: 6,6 x 100 mil menores de 5 años. 
Fuente 2023: Base de datos SDS y aplicativo Web RUAF_ND, Sistema de Estadísticas Vitales  SDS datos preliminares corte 10-01-2024-ajustada 15-01-2024. 
</t>
  </si>
  <si>
    <t xml:space="preserve">6,44 Casos por 100.000 menores de 5 años </t>
  </si>
  <si>
    <t xml:space="preserve">4 casos probables de mortalidad por neumonía. Tasa: 0,86 x 100 mil menores de 5 años. </t>
  </si>
  <si>
    <t>Tasa de mortalidad por neumonía por debajo de 6,5 casos por 100,000 menores de 5 años</t>
  </si>
  <si>
    <t xml:space="preserve">0.3. A 2024 implementar el plan de acción para la prevención, contención y mitigación de la pandemia por COVID-19 en Bogotá D.C. </t>
  </si>
  <si>
    <t xml:space="preserve">Proporción  de intervenciones relacionadas con la prevención, contención y mitigación de la pandemia pro COVID-19 en Bogotá y sus territorios   </t>
  </si>
  <si>
    <t>Creciente</t>
  </si>
  <si>
    <t xml:space="preserve">0.4. A 2024 alcanzar un 90% de personas que conviven con VIH y conocen su diagnóstico, un 90% que acceden al tratamiento y un 80% que alcanzan la carga viral indetectable. </t>
  </si>
  <si>
    <t>tpj</t>
  </si>
  <si>
    <t>Indirecto</t>
  </si>
  <si>
    <t>Porcentaje de personas que conocen su diagnóstico, porcentaje de personas que están en tratamiento y porcentaje de personas con carga indetectable.</t>
  </si>
  <si>
    <t>85% proporción de personas que conocen su diagnóstico</t>
  </si>
  <si>
    <t xml:space="preserve">85%
82%
70% 
</t>
  </si>
  <si>
    <t>Diagnóstico: 90,4% (n=23.318)
Acceso a tratamiento: 80,7%
Carga viral indetectable: 71,2%.
Estimado peronas viviendo con VIH: 25.782 (cohorte 2018 seguida por 18 meses).</t>
  </si>
  <si>
    <t>86%
 83%
 71%</t>
  </si>
  <si>
    <t>Acumulado al mes de diciembre se cuenta con 4.179 casos incidentes de VIH en la ciudad. Fuente: Base Sivigila evento 850 corte a semana 52.</t>
  </si>
  <si>
    <t>88%
86%
 73%</t>
  </si>
  <si>
    <t>El resultado del indicador para el periodo relacionado (año 2.022) mostró que en la ciudad hay un estimado de 40.806 personas viviendo con VIH (cohorte 2.020 seguida por 18 meses), de las cuales 28.960 conocen su diagnóstico, lo que corresponde al 71%, de las personas que conocen el diagnostico se encuentran en tratamiento antirretroviral un total de 27.718 y corresponde a un 95,7% y de las personas que se encuentran en tratamiento AR 24.752 personas son indetectables con un 89,3%. Fuente: Base Sivigila evento 850 corte a semana 52.</t>
  </si>
  <si>
    <t>89%
 88%
 76%</t>
  </si>
  <si>
    <t>El resultado del indicador para el periodo relacionado (año 2.023) mostró que en la ciudad hay un estimado de 41.338 personas viviendo con VIH (cohorte 2.021 seguida por 18 meses), de las cuales 32.562 conocen su diagnóstico, lo que corresponde al 78,8%, de las personas que conocen el diagnostico se encuentran en tratamiento antirretroviral un total de 29.058 y corresponde a un 89,2% y de las personas que se encuentran en tratamiento AR 26.420 personas son indetectables con un 90,9%. Fuente: Base Sivigila evento 850 corte a semana 52.</t>
  </si>
  <si>
    <t>90%
 90%
 80%</t>
  </si>
  <si>
    <t>En lo corrido del año 2024, se cuentan con 1.370 casos incidentes de VIH en la ciudad. Fuente: Base Sivigila evento 850 corte a semana 17.</t>
  </si>
  <si>
    <t>0.5. A 2024 mantener la tasa de mortalidad por Tuberculosis en menos de 1 caso por 100.000 habitantes en el D.C.</t>
  </si>
  <si>
    <t>Tasa de mortalidad por Tuberculosis</t>
  </si>
  <si>
    <t xml:space="preserve">0,82 x 100. 000 mil habitantes. </t>
  </si>
  <si>
    <t>&lt; 1</t>
  </si>
  <si>
    <t>Tasa de mortalidad 2020: 0,95 casos por 100.000 hab. (80 casos causa básica de muerte TB)</t>
  </si>
  <si>
    <t>98 fallecidos causa básica 
Fuente: Base de EEVV corte a Diciembre de 2021, datos preliminares.</t>
  </si>
  <si>
    <t>Tasa de mortalidad por Tuberculosis para el año 2022 fue de 0.99 casos por 100.000 habitantes, de acuerdo al RUAF 2022, datos preliminares.</t>
  </si>
  <si>
    <t>78 fallecidos causa básica, tasa preliminar acumulada de 0,99 casos por 100.000 habitantes. Fuente: Base de EEVV con corte a diciembre de 2023, datos preliminares.</t>
  </si>
  <si>
    <t>27 fallecidos causa básica, tasa preliminar acumulada de 0.04 casos por 100.000 habitantes. Fuente: Base de EEVV con corte a abril de 2024, datos preliminares.</t>
  </si>
  <si>
    <t>3.4</t>
  </si>
  <si>
    <t>Para 2030, reducir en un tercio la mortalidad prematura por enfermedades no transmisibles mediante la prevención y el tratamiento y promover la salud mental y el bienestar</t>
  </si>
  <si>
    <t>0.6.A 2024 ejecutar un programa de salud mental a través de acciones de atención integral que incluyen la promoción y prevención, consejería e intervención con enfoque comunitario. También el reforzamiento de 2 centros de salud mental actuales y la creación de un nuevo centro especializado con tratamiento diferencial de menores de edad, y la implementación de unidades móviles especializadas. Para la prevención del consumo de sustancias psicoactivas se enfocarán acciones de cuidado y prevención, con énfasis en el control del consumo de sustancias psicoactivas ilegales. Para la atención de consumidores problemáticos y habituales de sustancias psicoactivas se usarán estrategias de reducción del daño.</t>
  </si>
  <si>
    <t>tpieg - tpj</t>
  </si>
  <si>
    <t>Porcentaje de implementación el programa de salud mental</t>
  </si>
  <si>
    <t>100,00%</t>
  </si>
  <si>
    <t>0.7. A 2024 mejorar niveles de habilidades y competencias protectoras de la salud mental en 301.405 niños, niñas y adolescentes y cuidadores en los entornos de vida cotidiana.</t>
  </si>
  <si>
    <t>tpieg - tpj - tppd</t>
  </si>
  <si>
    <t>Número de niños, niñas, adolescentes y cuidadores que mejoran los niveles de habilidades y competencias protectoras de la salud mental</t>
  </si>
  <si>
    <t>195.293 niños, niñas y adolescentes (NNA) y cuidadores intervenidos entre 2016 y 2019.</t>
  </si>
  <si>
    <t>0.8. A 2024 incrementar a 126.000 personas la cobertura de sujetos con intervenciones promocionales y de gestión del riesgo en relación con el consumo problemático de sustancias psicoactivas.</t>
  </si>
  <si>
    <t>Número de sujetos con intervenciones promocionales y de gestión del riesgo en relación con el consumo problemático de sustancias psicoactivas.</t>
  </si>
  <si>
    <t>84.117 personas</t>
  </si>
  <si>
    <t>0.9. A 2024 crear y mantener en funcionamiento el Fondo Rotatorio de Estupefacientes.</t>
  </si>
  <si>
    <t>GESTIÓN</t>
  </si>
  <si>
    <t>Porcentaje de avance del plan de acción para la creación y mantenimiento del Fondo Rotatorio de Estupefacientes del Distrito Capital</t>
  </si>
  <si>
    <t>10.. A 2024 crear y mantener en funcionamiento el Observatorio Intersectorial de Drogas.</t>
  </si>
  <si>
    <t>Creación y mantenimiento del Observatorio Intersectorial de Drogas</t>
  </si>
  <si>
    <t>11. A 2023 contar con un estudio sobre trastornos y problemas en salud mental.</t>
  </si>
  <si>
    <t>Desarrollar Estudio sobre problemas y trastornos mentales</t>
  </si>
  <si>
    <t xml:space="preserve">12. A 2024 mantener la tasa de mortalidad por enfermedades crónicas no transmisibles por debajo de 127 por 100,000 personas en edades de 30 a 69 años.  </t>
  </si>
  <si>
    <t>Tasa de mortalidad prematura por enfermedades crónicas no transmisibles en personas con edades de 30 a 69 años</t>
  </si>
  <si>
    <t>Tasa 133 muertes por condiciones crónicas por 100,000 personas de 30 a 69 años. Año 2018, fuente RUAF - Estadísticas vitales.</t>
  </si>
  <si>
    <t>≤127x 100.000</t>
  </si>
  <si>
    <t>Para el año 2020 cerró con una tasa de mortalidad prematura en Bogotá D.C. en población de 30 a 69 años de 112,5 personas fallecidas por cada 100.000 habitantes, Datos preliminares.</t>
  </si>
  <si>
    <t>Acumulado: 4.886 de las muertes preliminares por condiciones crónicas de los eventos que componen este indicador.
Dato preliminar.</t>
  </si>
  <si>
    <t>Para el año 2022  se da cierre a la meta con una tasa  del 116,6 de mortalidad por enfermedades crónicas de 30 a 69 años. Datos preliminares.</t>
  </si>
  <si>
    <t>A diciembre de 2023, se han presentado 4.592 muertes por condiciones crónicas con una tasa de mortalidad acumulada de 113,5 muertes por 100,000 habitantes (datos preliminares).</t>
  </si>
  <si>
    <t>A abril de 2024, se han presentado 1.621 muertes por condiciones crónicas con una tasa de mortalidad acumulada de 39,3 muertes por 100,000 habitantes (datos preliminares).</t>
  </si>
  <si>
    <t>13. A 2024 cumplir con el 30% del Plan estratégico y Operativo para el abordaje integral de la población expuesta y afectada por condiciones crónicas en Bogotá D.C. en el marco de los nodos sectoriales e intersectoriales en salud.</t>
  </si>
  <si>
    <t>Porcentaje de implementación del Plan estratégico y Operativo para el abordaje integral de la población expuesta y/o afectada por condiciones crónicas en Bogotá D.C. en el marco de los nodos sectoriales e intersectoriales en salud.</t>
  </si>
  <si>
    <t>3.3%</t>
  </si>
  <si>
    <t>16.7%</t>
  </si>
  <si>
    <t>23.3%</t>
  </si>
  <si>
    <t>14. Incrementar en un 30% la oportunidad en el inicio de tratamiento para el cáncer en menores de 18 años (incluye leucemias).</t>
  </si>
  <si>
    <t>Porcentaje de oportunidad menor o igual a dos días en el inicio de tratamiento en cáncer en menores de 18 años</t>
  </si>
  <si>
    <t>Oportunidad en el inicio de tratamiento en casos de cáncer en menores de 18 años incluyendo leucemias menor o igual a 2 días, para el año 2019 fue de 68%</t>
  </si>
  <si>
    <t>68,2%</t>
  </si>
  <si>
    <t>A Diciembre 2021 (SE 52): notificados 302 casos de cáncer en menores de 18 años; la oportunidad en inicio de tratamiento ≤ a 2 días 75% (n=225 casos) acorde al protocolo del INS. 
Información preliminar y acumulada. 
Fuente SIVIGILA evento 115.</t>
  </si>
  <si>
    <t>La oportunidad en el inicio de tratamiento menor o igual a 2 días para casos residentes de Bogotá, se encontró en 80,1% (n=262). Fuente SIVIGILA evento 115.</t>
  </si>
  <si>
    <t xml:space="preserve">Durante el año 2023 con corte a diciembre, se han notificado de forma acumulada 281 casos de cáncer en menores de 18 años residentes de Bogotá D.C. La oportunidad en el inicio de tratamiento menor o igual a 2 días tal como lo establece el protocolo del INS, se encuentra en el 71,5% (n=201) de los casos. Información preliminar. Fuente SIVIGILA evento 115 SE 52 actualizado a SE 01 2024. </t>
  </si>
  <si>
    <t>Durante el año 2024 con corte a abril, se han notificado de forma acumulada 90 casos confirmados de cáncer en menores de 18 años residentes de Bogotá D.C. La oportunidad en el inicio de tratamiento menor o igual a 2 días tal como lo establece el protocolo del INS, se encuentra en el 70% (n=63) de los casos. Información preliminar. Fuente SIVIGILA evento 115 abril SE 18 2024.</t>
  </si>
  <si>
    <t>15. A 2024 el 50% de los trabajadores informales intervenidos por el sector salud mejoran sus condiciones de salud y trabajo.</t>
  </si>
  <si>
    <t>Porcentaje de trabajadores informales intervenidos que mejoraron sus condiciones de salud y de trabajo</t>
  </si>
  <si>
    <t>5%
(n=5904)</t>
  </si>
  <si>
    <t>4,95%
(n=5.880)</t>
  </si>
  <si>
    <t>10%
(n=11808)</t>
  </si>
  <si>
    <t>10%
(n=11.808)</t>
  </si>
  <si>
    <t>20%
(n=23616)</t>
  </si>
  <si>
    <t>17,52% (n=20.686)</t>
  </si>
  <si>
    <t>14,26%
(n=16.800)</t>
  </si>
  <si>
    <t>14,26% (n=16.800)</t>
  </si>
  <si>
    <t>3,32%
(n=3.866)</t>
  </si>
  <si>
    <t>3,03% (n=3.528)</t>
  </si>
  <si>
    <t>16. A 2024 el 65% de escolares de 5 a 17 años de las instituciones educativas intervenidas, tienen estado nutricional adecuado según el indicador Índice de Masa Corporal para la Edad.</t>
  </si>
  <si>
    <t>Proporción de escolares de 5 a 17 años de las instituciones educativas intervenidas con estado nutricional adecuado según el indicador antropométrico Índice de Masa Corporal para la Edad (IMC/E).</t>
  </si>
  <si>
    <t>2018: 63,5%</t>
  </si>
  <si>
    <t>Cierre 2020:
59,36% lo cual representa 71.816 niños y niñas de un total de 120.978 registros consolidados, a través de notificación rutinaria del SISVAN por parte de las IPS que hacen parte de la red de Vigilancia de Salud Pública para el subsistema.</t>
  </si>
  <si>
    <t>Información no disponible</t>
  </si>
  <si>
    <t>17.Incrementar en un 40% la oportunidad en el inicio de tratamientos para cáncer cervical y de seno de las mujeres.</t>
  </si>
  <si>
    <t>tpieg</t>
  </si>
  <si>
    <t>Directo</t>
  </si>
  <si>
    <t>Porcentaje de oportunidad menor o igual a 30 días en el inicio de tratamiento de cáncer de cuello uterino. 
Porcentaje de oportunidad menor o igual a 30 días en el inicio de tratamiento de cáncer de mama en las mujeres.</t>
  </si>
  <si>
    <t xml:space="preserve">Oportunidad en la implementación de tratamiento en cáncer de cuello uterino de 28,1 % para el año 2019. Fuente SIVIGILA. 
Oportunidad en la implementación de tratamiento en cáncer de mama de 21,5% para el año 2019. Fuente SIVIGILA </t>
  </si>
  <si>
    <t>Ca Cervical 28,1%
Ca Mama 21,5%</t>
  </si>
  <si>
    <t>Cáncer de cuello uterino 25,2%.
Cáncer de seno 21,9%</t>
  </si>
  <si>
    <t>30,9% 
23,6%</t>
  </si>
  <si>
    <t>A Diciembre 2021 (SE 52): 
Ca cuello uterino: notificaros 1.971 casos confirmados residentes en Bogotá; de ellos, la oportunidad en el inicio de tratamiento ≤ a 30 días 25% (n=483 casos), acorde al protocolo del INS. Información preliminar y acumulada Fuente SIVIGILA evento 155.
Ca de mama: notificados 1.921 casos confirmados residentes en Bogotá; de ellos la oportunidad en el inicio de tratamiento ≤ a 30 días 26% (n=499 casos), acorde al protocolo del INS. Información preliminar y acumulada Fuente SIVIGILA evento 155.</t>
  </si>
  <si>
    <t>33,7%
25,8%</t>
  </si>
  <si>
    <t>Para el año 2022 base final, se notificaron 3.023 casos confirmados de cáncer de cuello uterino en el SIVIGILA residentes en Bogotá; de ellos, la oportunidad en el inicio de tratamiento menor o igual a 30 días tal como lo establece el protocolo del Instituto Nacional de Salud, se dio en el 28,2% (n=851 casos). Fuente SIVIGILA evento 155.
Para el año 2022 base final, se notificaron en el SIVIGILA 2.351 casos confirmados de cáncer de mama residentes en Bogotá; de ellos, la oportunidad en el inicio de tratamiento menor o igual a 30 días tal como lo establece el protocolo del Instituto Nacional de Salud, se dio en un 25,8% (n=591 casos). Fuente SIVIGILA evento 155.</t>
  </si>
  <si>
    <t>36,5%
27,9%</t>
  </si>
  <si>
    <t>Para el año 2023, con corte a diciembre (semana epidemiológica 52 preliminar acumulada), se han notificado en el SIVIGILA 2.466 casos confirmados de cáncer de mama residentes en Bogotá, de ellos, la oportunidad en el inicio de tratamiento menor o igual a 30 días tal como lo establece el protocolo del INS, se dio en un 26,3% (n=649 casos).
Durante el mismo periodo se notificaron 2.580 casos acumulados confirmados de cáncer de cuello uterino en el SIVIGILA residentes en Bogotá; de ellos, la oportunidad en el inicio de tratamiento menor o igual a 30 días tal como lo establece el protocolo del INS, se dio en el 34,8% (n=897 casos).
Fuente SIVIGILA evento 155 corte a semana 52 preliminar de 2023 – Actualizada a semana 01 2024.</t>
  </si>
  <si>
    <t>39,3%
30,1%</t>
  </si>
  <si>
    <t>Para el año 2024, con corte a abril (semana epidemiológica 18 preliminar acumulada), se han notificado en el SIVIGILA 1.091 casos confirmados de cáncer de mama residentes en Bogotá, de ellos, la oportunidad en el inicio de tratamiento menor o igual a 30 días tal como lo establece el protocolo del INS, se dio en un 25,8% (n=281).
Durante el mismo periodo se notificaron 875 casos acumulados confirmados de cáncer de cuello uterino en el SIVIGILA residentes en Bogotá; de ellos, la oportunidad en el inicio de tratamiento menor o igual a 30 días tal como lo establece el protocolo del INS, se dio en el 40,1% (n=351 casos).
Fuente SIVIGILA evento 155 corte a semana 18 preliminar de 2024.</t>
  </si>
  <si>
    <t>18. Atender el 100% de los brotes y emergencias en salud pública así, como de los eventos de salud pública de interés internacional</t>
  </si>
  <si>
    <t>Porcentaje de atención de brotes y emergencias en salud pública con oportunidad, como de los eventos de salud pública de interés internacional</t>
  </si>
  <si>
    <t>99,5% en las primeras 48 h de notificado.</t>
  </si>
  <si>
    <t>Oportunidad de atención del 90% en las primeras 24 horas</t>
  </si>
  <si>
    <t xml:space="preserve">19. Implementar los procesos de gestión de la salud pública y orientar las acciones intersectoriales en el nivel local que aporten de manera positiva a la modificación de los determinantes sociales en los territorios en el marco de las políticas a partir del ASIS para la toma de decisiones  </t>
  </si>
  <si>
    <t>Porcentaje de cumplimiento de planes de acción de autoridad sanitaria</t>
  </si>
  <si>
    <t>20. Mantener el 100% de la operación de los sistemas de vigilancia en salud pública en Bogotá D.C.</t>
  </si>
  <si>
    <t xml:space="preserve">Porcentaje de subsistemas de vigilancia pública operando en Bogotá. D.C.
Porcentaje de avance del ASIS a nivel local y distrital
</t>
  </si>
  <si>
    <t xml:space="preserve">100% en mantenimiento, sin dato en integración de los subsistemas. </t>
  </si>
  <si>
    <t>21.  A 2024 mantener la tasa global de Infecciones Asociadas a la Atención en Salud por debajo de 2 casos por 100 egresos hospitalarios en el D.C.</t>
  </si>
  <si>
    <t>Tasa global de Infecciones Asociadas a la Atención en Salud</t>
  </si>
  <si>
    <t xml:space="preserve">1.76 casos por cada 100 egresos hospitalarios a agosto de 2020 </t>
  </si>
  <si>
    <t>&lt;2</t>
  </si>
  <si>
    <t>Tasa: 1,31</t>
  </si>
  <si>
    <t>Tasa de IAAS a Diciembre: 1,20</t>
  </si>
  <si>
    <t>TASA DE IAAS a Diciembre: 1,11.</t>
  </si>
  <si>
    <t>Tasa de IAAS hasta abril 2024: 1.05</t>
  </si>
  <si>
    <t>&lt;2%</t>
  </si>
  <si>
    <t>22. Un Laboratorio de Salud Pública con tecnología de punta y bioseguridad tipo 3 que avanza hacia una Unidad Administrativa Pública.</t>
  </si>
  <si>
    <t>Porcentaje de avance de plan de acción para alcanzar un laboratorio de Salud pública consolidado en su componente de equipamiento, talento humano con implementación de nuevas metodologías</t>
  </si>
  <si>
    <t xml:space="preserve">Subdirección Laboratorio de Salud Pública como dependencia de la SSSP y nivel de bioseguridad 2 </t>
  </si>
  <si>
    <t>23. A 2024 avanzar en un 80 % en el desarrollo de capacidades para producir biológicos en Bogotá D.C.</t>
  </si>
  <si>
    <t>Porcentaje de cumplimiento de plan de acción</t>
  </si>
  <si>
    <t>Sin línea de base</t>
  </si>
  <si>
    <t>NA</t>
  </si>
  <si>
    <t>N/A</t>
  </si>
  <si>
    <t>*Corte información 2024 Segplan mayo 2024 (datos a abril 2024). Datos preliminares</t>
  </si>
  <si>
    <r>
      <t xml:space="preserve">Nombre: </t>
    </r>
    <r>
      <rPr>
        <sz val="11"/>
        <rFont val="Calibri"/>
        <family val="2"/>
        <scheme val="minor"/>
      </rPr>
      <t xml:space="preserve"> Iliana Francineth Curiel Arismendy</t>
    </r>
  </si>
  <si>
    <r>
      <t xml:space="preserve">Cargo: </t>
    </r>
    <r>
      <rPr>
        <sz val="11"/>
        <rFont val="Calibri"/>
        <family val="2"/>
        <scheme val="minor"/>
      </rPr>
      <t xml:space="preserve">Dirección de Salud Colectiva - </t>
    </r>
  </si>
  <si>
    <r>
      <t xml:space="preserve">Nombre: </t>
    </r>
    <r>
      <rPr>
        <sz val="11"/>
        <rFont val="Calibri"/>
        <family val="2"/>
        <scheme val="minor"/>
      </rPr>
      <t xml:space="preserve">Manuel Alfredo González Mayorga </t>
    </r>
  </si>
  <si>
    <r>
      <t>Cargo:</t>
    </r>
    <r>
      <rPr>
        <sz val="11"/>
        <rFont val="Calibri"/>
        <family val="2"/>
        <scheme val="minor"/>
      </rPr>
      <t xml:space="preserve"> Subsecretaría de Salud Pública - Subseretario de Desapacho Código 45-Grado 08</t>
    </r>
  </si>
  <si>
    <r>
      <t xml:space="preserve">Proyecto: </t>
    </r>
    <r>
      <rPr>
        <sz val="11"/>
        <rFont val="Calibri"/>
        <family val="2"/>
        <scheme val="minor"/>
      </rPr>
      <t>7828 (Servicio: Condiciones favorables para la salud y la vida Bogotá)</t>
    </r>
  </si>
  <si>
    <t>ANEXO PREGUNTA 31</t>
  </si>
  <si>
    <t>Tabla 1. Presupuesto metas de salud mental 2020-2025 </t>
  </si>
  <si>
    <t>Programa de gobierno</t>
  </si>
  <si>
    <t>Presupuesto comprometido a 30 de abril de 2025</t>
  </si>
  <si>
    <t>UNCSBSIXXI
2020-2024</t>
  </si>
  <si>
    <t>06. A 2024 ejecutar un programa de salud mental a través de acciones de atención integral que incluyen la promoción y prevención, consejería e intervención con enfoque comunitario. También el reforzamiento de 2 centros de salud mental actuales y la creación de un nuevo centro especializado con tratamiento diferencial de menores de edad, y la implementación de unidades móviles especializadas. Para la prevención del consumo de sustancias psicoactivas se enfocarán acciones de cuidado y prevención, con énfasis en el control del consumo de sustancias psicoactivas ilegales. Para la atención de consumidores problemáticos y habituales de sustancias psicoactivas se usarán estrategias de reducción del daño.</t>
  </si>
  <si>
    <t>07. A 2024 mejorar niveles de habilidades y competencias protectoras de la salud mental en 301.405 niños, niñas y adolescentes y cuidadores en los entornos de vida cotidiana.</t>
  </si>
  <si>
    <t>BCS
2024-2028</t>
  </si>
  <si>
    <t>Fortalecimiento de la Gobernanza y Gobernabilidad de la Salud Pública en el marco de la atención primaria social.</t>
  </si>
  <si>
    <t>05. Implementar el 100% de las acciones del plan de acción de la estrategia intersectorial para la prevención del consumo de sustancias psicoactivas y desde un enfoque de reducción de riesgos y daños en la población usuaria, garantizando la participación integral de organizaciones sociales, dispositivos de base comunitaria, asociaciones científicas, universidades y demás actores.</t>
  </si>
  <si>
    <t>32. Implementar y evaluar el 100% del plan de prevención y atención a la conducta suicida en Bogotá D.C.</t>
  </si>
  <si>
    <t>Implementación de intervenciones colectivas que promuevan conductas de cuidado priorizando la movilidad segura y saludable. Bogotá D.C.</t>
  </si>
  <si>
    <t>01. Implementar 100% de acciones del plan distrital de seguridad vial a cargo del sector salud para la promoción de comportamientos de cuidado reducción del riesgo de perder vidas y sufrir lesiones graves en las vías, incluyendo lo relacionado con la movilidad activa y sostenible.</t>
  </si>
  <si>
    <t>Implementación de acciones del sector salud para la prevención y atención de diferentes formas de violencia intrafamiliar y de género a través de un plan de acción Bogotá D.C.</t>
  </si>
  <si>
    <t>01. Lograr el 100% de implementación de las acciones para la prevención y atención de la violencia intrafamiliar el maltrato infantil y la violencia sexual.</t>
  </si>
  <si>
    <t>Total</t>
  </si>
  <si>
    <t>% ejecutado sobre el presupuesto total de Salud Pública</t>
  </si>
  <si>
    <t>Fuente: seguimiento proyecto de inversión SEGPLAN vigencias 2020-2024 con corte a 31 de diciembre de 2024. Vigencia 2025 SEGPLAN con corte a 30 de abril de 2025.</t>
  </si>
  <si>
    <t>Presupuesto ejecutado</t>
  </si>
  <si>
    <t>Metas proyecto</t>
  </si>
  <si>
    <t>SUPOSPRE</t>
  </si>
  <si>
    <t>Producto MGA</t>
  </si>
  <si>
    <t>Auxiliar</t>
  </si>
  <si>
    <t>No. De actividad</t>
  </si>
  <si>
    <t>Descripción de actividad</t>
  </si>
  <si>
    <t>Indicador de la actividad</t>
  </si>
  <si>
    <t>Línea de Base</t>
  </si>
  <si>
    <t>Ejecución física 2024</t>
  </si>
  <si>
    <t>Modificación 01</t>
  </si>
  <si>
    <t>Modificación 02</t>
  </si>
  <si>
    <t>Modificación 03</t>
  </si>
  <si>
    <t>Modificación 04</t>
  </si>
  <si>
    <t xml:space="preserve">Servicio: Condiciones Favorables para la Salud y la Vida </t>
  </si>
  <si>
    <t>O232020200991122</t>
  </si>
  <si>
    <t>1.1</t>
  </si>
  <si>
    <t>1.1. Desarrollo de acciones sectoriales y comunitarias para prevenir, controlar o minimizar la aparición de las enfermedades transmisibles y sus consecuentes efectos negativos en la población, de acuerdo, a lo programado en el plan de acción.</t>
  </si>
  <si>
    <t>Porcentaje de cumplimiento del Plan de Acción</t>
  </si>
  <si>
    <t>1.2</t>
  </si>
  <si>
    <t>1.2. Desarrollar acciones de gestión de la salud pública en el DC, en articulación con los agentes del sector salud y otros sectores tendientes a aumentar la capacidad de respuesta para la prevención, atención y seguimiento de la Enfermedad de Hansen, de acuerdo, a lo programado en el plan de acción.</t>
  </si>
  <si>
    <t>20243 casos reducción 6%respecto a 2017</t>
  </si>
  <si>
    <t>1.3</t>
  </si>
  <si>
    <t>1.3. Desarrollar acciones de gestión de la salud pública en el DC, en articulación con los agentes del sector salud y otros sectores tendientes a aumentar la capacidad de respuesta para la prevención, atención y seguimiento de las Enfermedades Transmitidas por Vectores, de acuerdo, a lo programado en el plan de acción.</t>
  </si>
  <si>
    <t>2.1</t>
  </si>
  <si>
    <t xml:space="preserve">2.1. Desarrollar estrategias y acciones para la promoción de la salud infantil, el análisis y la gestión de los riesgos relacionados con la presencia de infección respiratoria aguda en niños y niñas de cero a cinco años. </t>
  </si>
  <si>
    <t>2.2</t>
  </si>
  <si>
    <t>2.2. Implementar de acciones para la movilización de otros sectores, la sociedad, los territorios y la ciudadanía en torno a la prevención, manejo y control de infección respiratoria aguda en niños y niñas de cero a cinco años.</t>
  </si>
  <si>
    <t>3.1</t>
  </si>
  <si>
    <t>3.1. Desarrollar acciones en prevención y control de las enfermedades infecciosas emergentes, reemergentes y desatendidas; en especial las enfermedades respiratorias de tipo pandémico como Covid-19</t>
  </si>
  <si>
    <t>Porcentaje de implementación del plan de acción para la prevención, contención y mitigación de la pandemia por COVID 19 en Bogotá D.C. y otros agentes patógenos con potencial epidémico</t>
  </si>
  <si>
    <t>4.1</t>
  </si>
  <si>
    <t>4.1. Desarrollar estrategias encaminada a la prevención, diagnóstico oportuno y tratamiento en VIH con los demás actores del SGSSS en el marco de las atenciones individuales y colectivas en población general con énfasis en poblaciones vulnerables enfocadas en los derechos sexuales y reproductivos, de acuerdo, a lo programado en el plan de acción.</t>
  </si>
  <si>
    <t xml:space="preserve">Porcentaje de implementación de la estrategia. </t>
  </si>
  <si>
    <t>4.2</t>
  </si>
  <si>
    <t>4.2. Implementar la estrategia encaminada a la prevención, diagnóstico oportuno y tratamiento en VIH con los demás actores del SGSSS en el marco de las atenciones colectivas en población general con énfasis en poblaciones vulnerables enfocadas en los derechos sexuales y reproductivos, de acuerdo, a lo programado en el plan de acción.</t>
  </si>
  <si>
    <t>Porcentaje de fortalecimiento de la estrategia de acuerdo con el plan de acción.</t>
  </si>
  <si>
    <t>5.1</t>
  </si>
  <si>
    <t>5.1. Desarrollar procesos y acciones colectivas, complementarias a las atenciones individuales y poblaciones relacionadas con el control y la atención de Tuberculosis.</t>
  </si>
  <si>
    <t>5.2</t>
  </si>
  <si>
    <t>5.2. Desarrollar procesos y acciones de articulación con los agentes del sector salud y otros sectores tendientes a aumentar la capacidad de respuesta para la prevención y atención de la Tuberculosis.</t>
  </si>
  <si>
    <t>6.1</t>
  </si>
  <si>
    <t>6.1. Diseño e implementación del Programa de Salud Mental de acuerdo al plan de acción.</t>
  </si>
  <si>
    <t>7.1</t>
  </si>
  <si>
    <t>7.1. Implementar estrategias de fortalecimiento de habilidades y competencias en salud mental.</t>
  </si>
  <si>
    <t>Porcentaje de cumplimiento de la cobertura programada anualmente de las estrategias de fortalecimiento de habilidades y competencias en salud mental.</t>
  </si>
  <si>
    <t>8.1</t>
  </si>
  <si>
    <t>8.1. Implementar intervenciones promocionales y de gestión del riesgo en relación con el consumo problemático de sustancias psicoactivas</t>
  </si>
  <si>
    <t>Porcentaje de cumplimiento de la cobertura programada anualmente en las intervenciones promocionales y de gestión del riesgo en relación con el consumo problemático de sustancias psicoactivas</t>
  </si>
  <si>
    <t>9.1</t>
  </si>
  <si>
    <t>9.1. Conformar y mantener el Fondo Rotatorio de Estupefacientes, de acuerdo al plan de acción.</t>
  </si>
  <si>
    <t>Porcentaje de cumplimiento del plan de acción anual para la creación y mantenimiento del Fondo Rotatorio de Estupefacientes del Distrito Capital</t>
  </si>
  <si>
    <t>10.1</t>
  </si>
  <si>
    <t>10.1. Crear y mantener el Observatorio Intersectorial de Drogas del Distrito Capital, de acuerdo al plan de acción.</t>
  </si>
  <si>
    <t>Porcentaje de cumplimiento del plan de acción para cada periodo anual correspondiente a la creación del Observatorio Intersectorial de Drogas</t>
  </si>
  <si>
    <t>11.1</t>
  </si>
  <si>
    <t>11.1. Desarrollar el Estudio Distrital de Salud Mental, de acuerdo al plan de acción.</t>
  </si>
  <si>
    <t>Porcentaje de cumplimiento del plan de acción para el desarrollo del Estudio Distrital de Salud Mental</t>
  </si>
  <si>
    <t>12.1</t>
  </si>
  <si>
    <t xml:space="preserve">12.1. Desarrollar estrategias de promoción de hábitos saludables, prevención y detección oportuna para enfermedades Cardiovasculares, Diabetes Mellitus, Cáncer, Enfermedades de vías respiratorias inferiores, entre otras. </t>
  </si>
  <si>
    <t>Porcentaje de cumplimiento de jornadas anuales y/o estrategias para la promoción de hábitos saludables, prevención y detección oportuna para enfermedades Cardiovasculares, Diabetes Mellitus, Cáncer, Enfermedades de vías respiratorias inferiores, entre otras.</t>
  </si>
  <si>
    <t>13.1</t>
  </si>
  <si>
    <t>13.1. Gestión de actividades en hoja de ruta en las fases de alistamiento e implementación del plan estratégico y Operativo para el abordaje integral de la población expuesta y/o  afectada por condiciones crónicas en Bogotá D.C. en el marco de los nodos sectoriales e intersectoriales en salud.</t>
  </si>
  <si>
    <t xml:space="preserve">Porcentaje de cumplimiento de actividades de la hoja de ruta en las fases de alistamiento y de implementación del plan estratégico y operativo </t>
  </si>
  <si>
    <t>14.1</t>
  </si>
  <si>
    <t xml:space="preserve">14.1. Desarrollar acciones que permitan mejorar la oportunidad menor o igual a dos días en el inicio de tratamiento en cáncer en menores de 18 años </t>
  </si>
  <si>
    <t>Porcentaje de cumplimiento del plan de acción del entorno institucional para mejorar la oportunidad menor o igual a dos días en el inicio de tratamiento en cáncer en menores de 18 años</t>
  </si>
  <si>
    <t>15.1</t>
  </si>
  <si>
    <t xml:space="preserve">15.1. Desarrollar una estrategia para la generación de capacidades en los trabajadores a través de acciones sectoriales, intersectoriales y comunitarias que promuevan el abordaje integral de los entornos laborales. </t>
  </si>
  <si>
    <t>5904 
5%</t>
  </si>
  <si>
    <t>5.880 (4,95%)</t>
  </si>
  <si>
    <t>11808 
10%</t>
  </si>
  <si>
    <t>10% (n=11.808)</t>
  </si>
  <si>
    <t xml:space="preserve">20%
(n=23.616) 
</t>
  </si>
  <si>
    <t>3,32%
(n=3.886)</t>
  </si>
  <si>
    <t>59040 
50%</t>
  </si>
  <si>
    <t>15.2</t>
  </si>
  <si>
    <t xml:space="preserve">15.2. Desarrollar una estrategia de atención integral dirigida a evidenciar los eventos relacionados con la salud y el bienestar de los trabajadores, prevención del trabajo infantil y promoción del trabajo adolescente protegido. </t>
  </si>
  <si>
    <t>Porcentaje de Niñas, niños y adolescentes desvinculados del trabajo infantil.</t>
  </si>
  <si>
    <t>2915 
10%</t>
  </si>
  <si>
    <t>2.373 NNA (8,14%)</t>
  </si>
  <si>
    <t>5830 
20%</t>
  </si>
  <si>
    <t>20% (n=5.830 NNA)</t>
  </si>
  <si>
    <t xml:space="preserve">40%
(n=11.659) 
</t>
  </si>
  <si>
    <t>28,74% (n=8.379 NNA)</t>
  </si>
  <si>
    <t xml:space="preserve">27,78%
(n=8.100 NNA) </t>
  </si>
  <si>
    <t>27,78% (n=8.100 NNA)</t>
  </si>
  <si>
    <t>15,33%
(n=4.467 NNA)</t>
  </si>
  <si>
    <t>14,18% (4.132 NNA)</t>
  </si>
  <si>
    <t>29149 
100%</t>
  </si>
  <si>
    <t>16.1</t>
  </si>
  <si>
    <t>16.1. Diseñar e implementar estrategia para la reducción de ambientes obeso-génicos.</t>
  </si>
  <si>
    <t>Estrategia implementada</t>
  </si>
  <si>
    <t>16.2</t>
  </si>
  <si>
    <t xml:space="preserve">16.2. Diseñar e implementar un plan de acción para la prevención y atención de la malnutrición en escolares de 5 a 17 años </t>
  </si>
  <si>
    <t>17.1</t>
  </si>
  <si>
    <t xml:space="preserve">17.1. Desarrollar acciones que permitan mejorar la oportunidad en el inicio de tratamiento para cáncer cervical y cáncer de seno de las mujeres. </t>
  </si>
  <si>
    <t xml:space="preserve">Porcentaje de cumplimiento del plan de acción del entorno institucional para mejorar la oportunidad menor a 30 días en el inicio de tratamiento de cáncer cervical.
Porcentaje de cumplimiento del plan de acción del entorno institucional  para mejorar la oportunidad menor a 30 días en el inicio de tratamiento  cáncer de seno de las mujeres.
</t>
  </si>
  <si>
    <t>18.1</t>
  </si>
  <si>
    <t xml:space="preserve">18.1. Diseñar e implementar el centro Distrital de enlace y su red en cada una de las localidades del Distrito capital para la prevención y atención de emergencias en Salud Pública. </t>
  </si>
  <si>
    <t>Porcentaje de implementación del centro distrital de enlace y la red distrital local</t>
  </si>
  <si>
    <t>18.2</t>
  </si>
  <si>
    <t>18.2. Generar capacidades en el sector, otros sectores y la comunidad para gestión del riesgo en brotes y emergencias en salud pública.</t>
  </si>
  <si>
    <t>Proporción de personas capacitadas por año</t>
  </si>
  <si>
    <t>18.3</t>
  </si>
  <si>
    <t>18.3. Adquirir y disponer de insumos para la gestión de riesgo en eventos de interés en salud pública.</t>
  </si>
  <si>
    <t>Cumplimiento plan de compras para la atención de eventos de interés en salud pública</t>
  </si>
  <si>
    <t>19.1</t>
  </si>
  <si>
    <t xml:space="preserve">19.1. Implementar los procesos de gestión de la salud pública y orientar las acciones intersectoriales en el nivel local que aporten de manera positiva a la modificación de los determinantes sociales en los territorios en el marco de las políticas a partir del ASIS para la toma de decisiones  </t>
  </si>
  <si>
    <t>Porcentaje de avance del plan de acción de políticas en el marco de la Salud Pública</t>
  </si>
  <si>
    <t>19.2</t>
  </si>
  <si>
    <t xml:space="preserve">19.2. Realizar seguimiento y control a la ejecución de los recursos del PSPIC </t>
  </si>
  <si>
    <t>Porcentaje de avance en el plan de acción de seguimiento y control a la ejecución del PS-PIC</t>
  </si>
  <si>
    <t>19.3</t>
  </si>
  <si>
    <t xml:space="preserve">19.3. Desarrollar acciones administrativas y técnicas para garantizar la gestión administrativa en la ciudad </t>
  </si>
  <si>
    <t>Porcentaje de avance en la implementación del plan de trabajo técnico administrativo para garantizar la Gestión de la salud pública</t>
  </si>
  <si>
    <t>20.1</t>
  </si>
  <si>
    <t>20.1. Mantener en operación los subsistemas de vigilancia en salud pública, consolidando la red para la ciudad.</t>
  </si>
  <si>
    <t xml:space="preserve">% de avance de la situación de a nivel local y distrital </t>
  </si>
  <si>
    <t>20.2</t>
  </si>
  <si>
    <t>20.2. Desarrollar el proceso de análisis de situación de salud como fuente de información para la acción en las diferentes escalas del territorio</t>
  </si>
  <si>
    <t xml:space="preserve">Porcentaje de subsistemas de vigilancia pública implementados operando y en proceso de integración.  </t>
  </si>
  <si>
    <t>21.1</t>
  </si>
  <si>
    <t>21.1 Brindar asistencia técnica a las Instituciones Prestadoras de Servicios de Salud en la implementación del programa de prevención, vigilancia y control de Infecciones Asociadas a la Atención en Salud.</t>
  </si>
  <si>
    <t>Porcentaje de avance en el cumplimiento del plan de acción de asistencia técnica para la implementación del programa de prevención, vigilancia y control de Infecciones Asociadas a la Atención en Salud</t>
  </si>
  <si>
    <t>O2320201003053544204</t>
  </si>
  <si>
    <t>22.1</t>
  </si>
  <si>
    <t>22.1. Realizar análisis de laboratorio en apoyo a la vigilancia de enfermedades de interés en salud pública y vigilancia sanitaria</t>
  </si>
  <si>
    <t>Número de análisis realizados en LSP</t>
  </si>
  <si>
    <t>22.2</t>
  </si>
  <si>
    <t>22.2 Desarrollar un plan de asistencia técnica para el fortalecimiento de capacidades y de verificación de estándares de calidad a los integrantes de la red de laboratorios</t>
  </si>
  <si>
    <t>Porcentaje de avance cumplimiento del plan de asistencia técnica para el fortalecimiento de capacidades y de verificación de estándares de calidad a los integrantes de la red de laboratorios</t>
  </si>
  <si>
    <t>22.3</t>
  </si>
  <si>
    <t>22.3. Desarrollar actividades de ciencia, tecnología e innovación que permitan mantener la clasificación del grupo de investigación</t>
  </si>
  <si>
    <t>Numero de ponencias de trabajos por año</t>
  </si>
  <si>
    <t>O23201010030807</t>
  </si>
  <si>
    <t>22.4</t>
  </si>
  <si>
    <t>22.4 Mantener e incorporar nuevas metodologías en los procesos de acreditación, fortaleciendo el Sistema de Gestión de Calidad del Laboratorio de Salud Pública</t>
  </si>
  <si>
    <t xml:space="preserve">Número de metodologías analíticas acreditadas en el LSP </t>
  </si>
  <si>
    <t>23.1</t>
  </si>
  <si>
    <t>23.1 Desarrollar las acciones que propendan por una producción de biológicos</t>
  </si>
  <si>
    <t>Porcentaje de cumplimiento del plan de acción</t>
  </si>
  <si>
    <t>Sin linea de Base</t>
  </si>
  <si>
    <t xml:space="preserve">-   </t>
  </si>
  <si>
    <r>
      <t xml:space="preserve">Nombre: </t>
    </r>
    <r>
      <rPr>
        <sz val="11"/>
        <rFont val="Calibri"/>
        <family val="2"/>
        <scheme val="minor"/>
      </rPr>
      <t xml:space="preserve">Manuel Alfredo Gonzalez Mayorga </t>
    </r>
  </si>
  <si>
    <r>
      <t xml:space="preserve">Proyecto: </t>
    </r>
    <r>
      <rPr>
        <sz val="11"/>
        <rFont val="Calibri"/>
        <family val="2"/>
        <scheme val="minor"/>
      </rPr>
      <t xml:space="preserve"> 7828 (Servicio:Condiciones favorables para la salud y la vida Bogotá)</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</si>
</sst>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1" formatCode="_-* #,##0_-;\-* #,##0_-;_-* &quot;-&quot;_-;_-@_-"/>
    <numFmt numFmtId="43" formatCode="_-* #,##0.00_-;\-* #,##0.00_-;_-* &quot;-&quot;??_-;_-@_-"/>
    <numFmt numFmtId="164" formatCode="_-* #,##0_-;\-* #,##0_-;_-* &quot;-&quot;??_-;_-@_-"/>
    <numFmt numFmtId="165" formatCode="000"/>
    <numFmt numFmtId="166" formatCode="0000000"/>
    <numFmt numFmtId="167" formatCode="_ * #,##0.00_ ;_ * \-#,##0.00_ ;_ * &quot;-&quot;??_ ;_ @_ "/>
    <numFmt numFmtId="168" formatCode="0.0%"/>
    <numFmt numFmtId="169" formatCode="00"/>
  </numFmts>
  <fonts count="23" x14ac:knownFonts="1">
    <font>
      <sz val="11"/>
      <color theme="1"/>
      <name val="Calibri"/>
      <family val="2"/>
      <scheme val="minor"/>
    </font>
    <font>
      <sz val="11"/>
      <color theme="1"/>
      <name val="Calibri"/>
      <family val="2"/>
      <scheme val="minor"/>
    </font>
    <font>
      <sz val="10"/>
      <name val="Arial"/>
      <family val="2"/>
    </font>
    <font>
      <b/>
      <sz val="11"/>
      <name val="Arial"/>
      <family val="2"/>
    </font>
    <font>
      <b/>
      <sz val="11"/>
      <color theme="1"/>
      <name val="Arial"/>
      <family val="2"/>
    </font>
    <font>
      <sz val="11"/>
      <color theme="1"/>
      <name val="Arial"/>
      <family val="2"/>
    </font>
    <font>
      <sz val="9"/>
      <color theme="1"/>
      <name val="Arial"/>
      <family val="2"/>
    </font>
    <font>
      <sz val="8"/>
      <color theme="1"/>
      <name val="Arial"/>
      <family val="2"/>
    </font>
    <font>
      <sz val="11"/>
      <name val="Calibri"/>
      <family val="2"/>
      <scheme val="minor"/>
    </font>
    <font>
      <sz val="11"/>
      <name val="Arial"/>
      <family val="2"/>
    </font>
    <font>
      <sz val="9"/>
      <name val="Arial"/>
      <family val="2"/>
    </font>
    <font>
      <sz val="8"/>
      <name val="Arial"/>
      <family val="2"/>
    </font>
    <font>
      <b/>
      <sz val="11"/>
      <name val="Calibri"/>
      <family val="2"/>
      <scheme val="minor"/>
    </font>
    <font>
      <sz val="9"/>
      <color theme="1"/>
      <name val="Calibri"/>
      <family val="2"/>
      <scheme val="minor"/>
    </font>
    <font>
      <sz val="8"/>
      <color theme="1"/>
      <name val="Calibri"/>
      <family val="2"/>
      <scheme val="minor"/>
    </font>
    <font>
      <sz val="8"/>
      <name val="Calibri"/>
      <family val="2"/>
      <scheme val="minor"/>
    </font>
    <font>
      <sz val="8"/>
      <name val="Arial Narrow"/>
      <family val="2"/>
    </font>
    <font>
      <sz val="10"/>
      <name val="Calibri"/>
      <family val="2"/>
      <scheme val="minor"/>
    </font>
    <font>
      <sz val="9"/>
      <name val="Calibri"/>
      <family val="2"/>
      <scheme val="minor"/>
    </font>
    <font>
      <b/>
      <sz val="11"/>
      <color theme="1"/>
      <name val="Calibri"/>
      <family val="2"/>
      <scheme val="minor"/>
    </font>
    <font>
      <b/>
      <u/>
      <sz val="11"/>
      <color theme="1"/>
      <name val="Calibri"/>
      <family val="2"/>
      <scheme val="minor"/>
    </font>
    <font>
      <b/>
      <sz val="16"/>
      <color theme="1"/>
      <name val="Calibri"/>
      <family val="2"/>
      <scheme val="minor"/>
    </font>
    <font>
      <b/>
      <sz val="16"/>
      <color rgb="FF000000"/>
      <name val="Arial"/>
      <family val="2"/>
    </font>
  </fonts>
  <fills count="13">
    <fill>
      <patternFill patternType="none"/>
    </fill>
    <fill>
      <patternFill patternType="gray125"/>
    </fill>
    <fill>
      <patternFill patternType="solid">
        <fgColor theme="4" tint="0.79998168889431442"/>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00B0F0"/>
        <bgColor indexed="64"/>
      </patternFill>
    </fill>
    <fill>
      <patternFill patternType="solid">
        <fgColor rgb="FFFFC000"/>
        <bgColor indexed="64"/>
      </patternFill>
    </fill>
    <fill>
      <patternFill patternType="solid">
        <fgColor rgb="FFECDCF8"/>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bgColor rgb="FF000000"/>
      </patternFill>
    </fill>
    <fill>
      <patternFill patternType="solid">
        <fgColor theme="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6">
    <xf numFmtId="0" fontId="0" fillId="0" borderId="0"/>
    <xf numFmtId="41" fontId="1" fillId="0" borderId="0" applyFont="0" applyFill="0" applyBorder="0" applyAlignment="0" applyProtection="0"/>
    <xf numFmtId="0" fontId="2" fillId="0" borderId="0"/>
    <xf numFmtId="43" fontId="1" fillId="0" borderId="0" applyFont="0" applyFill="0" applyBorder="0" applyAlignment="0" applyProtection="0"/>
    <xf numFmtId="9" fontId="1" fillId="0" borderId="0" applyFont="0" applyFill="0" applyBorder="0" applyAlignment="0" applyProtection="0"/>
    <xf numFmtId="9" fontId="2" fillId="0" borderId="0" applyFont="0" applyFill="0" applyBorder="0" applyAlignment="0" applyProtection="0"/>
    <xf numFmtId="0" fontId="2" fillId="0" borderId="0"/>
    <xf numFmtId="41" fontId="2" fillId="0" borderId="0" applyFont="0" applyFill="0" applyBorder="0" applyAlignment="0" applyProtection="0"/>
    <xf numFmtId="0" fontId="2" fillId="0" borderId="0"/>
    <xf numFmtId="167" fontId="2" fillId="0" borderId="0" applyFont="0" applyFill="0" applyBorder="0" applyAlignment="0" applyProtection="0"/>
    <xf numFmtId="43" fontId="1" fillId="0" borderId="0" applyFont="0" applyFill="0" applyBorder="0" applyAlignment="0" applyProtection="0"/>
    <xf numFmtId="0" fontId="2" fillId="0" borderId="0"/>
    <xf numFmtId="4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163">
    <xf numFmtId="0" fontId="0" fillId="0" borderId="0" xfId="0"/>
    <xf numFmtId="49" fontId="3" fillId="2" borderId="1" xfId="2"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41" fontId="3" fillId="2" borderId="1" xfId="1" applyFont="1" applyFill="1" applyBorder="1" applyAlignment="1">
      <alignment horizontal="center" vertical="center" wrapText="1"/>
    </xf>
    <xf numFmtId="41" fontId="4" fillId="3" borderId="1" xfId="1" applyFont="1" applyFill="1" applyBorder="1" applyAlignment="1" applyProtection="1">
      <alignment horizontal="center" vertical="center" wrapText="1"/>
    </xf>
    <xf numFmtId="41" fontId="4" fillId="3" borderId="1" xfId="1" applyFont="1" applyFill="1" applyBorder="1" applyAlignment="1">
      <alignment horizontal="center" vertical="center" wrapText="1"/>
    </xf>
    <xf numFmtId="41" fontId="4" fillId="4" borderId="1" xfId="1" applyFont="1" applyFill="1" applyBorder="1" applyAlignment="1" applyProtection="1">
      <alignment horizontal="center" vertical="center" wrapText="1"/>
    </xf>
    <xf numFmtId="41" fontId="4" fillId="4" borderId="1" xfId="1" applyFont="1" applyFill="1" applyBorder="1" applyAlignment="1">
      <alignment horizontal="center" vertical="center" wrapText="1"/>
    </xf>
    <xf numFmtId="41" fontId="4" fillId="5" borderId="1" xfId="1" applyFont="1" applyFill="1" applyBorder="1" applyAlignment="1" applyProtection="1">
      <alignment horizontal="center" vertical="center" wrapText="1"/>
    </xf>
    <xf numFmtId="41" fontId="4" fillId="5" borderId="1" xfId="1" applyFont="1" applyFill="1" applyBorder="1" applyAlignment="1">
      <alignment horizontal="center" vertical="center" wrapText="1"/>
    </xf>
    <xf numFmtId="41" fontId="4" fillId="6" borderId="1" xfId="1" applyFont="1" applyFill="1" applyBorder="1" applyAlignment="1" applyProtection="1">
      <alignment horizontal="center" vertical="center" wrapText="1"/>
    </xf>
    <xf numFmtId="41" fontId="4" fillId="6" borderId="1" xfId="1" applyFont="1" applyFill="1" applyBorder="1" applyAlignment="1">
      <alignment horizontal="center" vertical="center" wrapText="1"/>
    </xf>
    <xf numFmtId="41" fontId="3" fillId="7" borderId="1" xfId="1" applyFont="1" applyFill="1" applyBorder="1" applyAlignment="1">
      <alignment horizontal="center" vertical="center" wrapText="1"/>
    </xf>
    <xf numFmtId="0" fontId="3" fillId="8" borderId="1" xfId="0" applyFont="1" applyFill="1" applyBorder="1" applyAlignment="1">
      <alignment horizontal="center" vertical="center" wrapText="1"/>
    </xf>
    <xf numFmtId="0" fontId="5" fillId="0" borderId="0" xfId="0" applyFont="1" applyAlignment="1">
      <alignment horizontal="center" vertical="center"/>
    </xf>
    <xf numFmtId="0" fontId="4" fillId="8" borderId="1" xfId="0" applyFont="1" applyFill="1" applyBorder="1" applyAlignment="1">
      <alignment horizontal="center" vertical="center" wrapText="1"/>
    </xf>
    <xf numFmtId="164" fontId="0" fillId="0" borderId="1" xfId="3" applyNumberFormat="1" applyFont="1" applyBorder="1"/>
    <xf numFmtId="164" fontId="0" fillId="0" borderId="0" xfId="0" applyNumberFormat="1"/>
    <xf numFmtId="41" fontId="3" fillId="3" borderId="1" xfId="1" applyFont="1" applyFill="1" applyBorder="1" applyAlignment="1" applyProtection="1">
      <alignment horizontal="center" vertical="center" wrapText="1"/>
    </xf>
    <xf numFmtId="41" fontId="3" fillId="4" borderId="1" xfId="1" applyFont="1" applyFill="1" applyBorder="1" applyAlignment="1" applyProtection="1">
      <alignment horizontal="center" vertical="center" wrapText="1"/>
    </xf>
    <xf numFmtId="41" fontId="3" fillId="6" borderId="1" xfId="1" applyFont="1" applyFill="1" applyBorder="1" applyAlignment="1" applyProtection="1">
      <alignment horizontal="center" vertical="center" wrapText="1"/>
    </xf>
    <xf numFmtId="41" fontId="3" fillId="5" borderId="1" xfId="1" applyFont="1" applyFill="1" applyBorder="1" applyAlignment="1" applyProtection="1">
      <alignment horizontal="center" vertical="center" wrapText="1"/>
    </xf>
    <xf numFmtId="41" fontId="3" fillId="3" borderId="1" xfId="1" applyFont="1" applyFill="1" applyBorder="1" applyAlignment="1">
      <alignment horizontal="center" vertical="center" wrapText="1"/>
    </xf>
    <xf numFmtId="41" fontId="3" fillId="4" borderId="1" xfId="1" applyFont="1" applyFill="1" applyBorder="1" applyAlignment="1">
      <alignment horizontal="center" vertical="center" wrapText="1"/>
    </xf>
    <xf numFmtId="41" fontId="3" fillId="6" borderId="1" xfId="1" applyFont="1" applyFill="1" applyBorder="1" applyAlignment="1">
      <alignment horizontal="center" vertical="center" wrapText="1"/>
    </xf>
    <xf numFmtId="41" fontId="3" fillId="5" borderId="1" xfId="1" applyFont="1" applyFill="1" applyBorder="1" applyAlignment="1">
      <alignment horizontal="center" vertical="center" wrapText="1"/>
    </xf>
    <xf numFmtId="0" fontId="9" fillId="0" borderId="0" xfId="0" applyFont="1" applyAlignment="1">
      <alignment horizontal="center" vertical="center"/>
    </xf>
    <xf numFmtId="168" fontId="17" fillId="10" borderId="1" xfId="0" applyNumberFormat="1" applyFont="1" applyFill="1" applyBorder="1" applyAlignment="1" applyProtection="1">
      <alignment horizontal="left" vertical="center" wrapText="1"/>
      <protection locked="0"/>
    </xf>
    <xf numFmtId="9" fontId="15" fillId="10" borderId="1" xfId="0" applyNumberFormat="1" applyFont="1" applyFill="1" applyBorder="1" applyAlignment="1">
      <alignment horizontal="center" vertical="center"/>
    </xf>
    <xf numFmtId="0" fontId="16" fillId="10" borderId="1" xfId="0" applyFont="1" applyFill="1" applyBorder="1" applyAlignment="1">
      <alignment horizontal="center" vertical="center" wrapText="1"/>
    </xf>
    <xf numFmtId="0" fontId="15" fillId="10" borderId="1" xfId="0" applyFont="1" applyFill="1" applyBorder="1" applyAlignment="1">
      <alignment horizontal="center" vertical="center" wrapText="1"/>
    </xf>
    <xf numFmtId="168" fontId="15" fillId="10" borderId="1" xfId="0" applyNumberFormat="1" applyFont="1" applyFill="1" applyBorder="1" applyAlignment="1">
      <alignment horizontal="center" vertical="center" wrapText="1"/>
    </xf>
    <xf numFmtId="9" fontId="15" fillId="10" borderId="1" xfId="0" applyNumberFormat="1" applyFont="1" applyFill="1" applyBorder="1" applyAlignment="1">
      <alignment horizontal="center" vertical="center" wrapText="1"/>
    </xf>
    <xf numFmtId="9" fontId="16" fillId="10" borderId="1" xfId="0" applyNumberFormat="1" applyFont="1" applyFill="1" applyBorder="1" applyAlignment="1">
      <alignment horizontal="center" vertical="center" wrapText="1"/>
    </xf>
    <xf numFmtId="10" fontId="17" fillId="10" borderId="1" xfId="0" applyNumberFormat="1" applyFont="1" applyFill="1" applyBorder="1" applyAlignment="1">
      <alignment horizontal="center" vertical="center" wrapText="1"/>
    </xf>
    <xf numFmtId="0" fontId="8" fillId="10" borderId="1" xfId="0" applyFont="1" applyFill="1" applyBorder="1"/>
    <xf numFmtId="0" fontId="13" fillId="0" borderId="0" xfId="0" applyFont="1" applyAlignment="1">
      <alignment vertical="center"/>
    </xf>
    <xf numFmtId="0" fontId="15" fillId="10" borderId="1" xfId="0" applyFont="1" applyFill="1" applyBorder="1" applyAlignment="1" applyProtection="1">
      <alignment horizontal="center" vertical="center" wrapText="1"/>
      <protection locked="0"/>
    </xf>
    <xf numFmtId="0" fontId="15" fillId="10" borderId="1" xfId="0" applyFont="1" applyFill="1" applyBorder="1" applyAlignment="1">
      <alignment horizontal="center" vertical="center"/>
    </xf>
    <xf numFmtId="0" fontId="15" fillId="10" borderId="1" xfId="0" applyFont="1" applyFill="1" applyBorder="1" applyAlignment="1" applyProtection="1">
      <alignment horizontal="left" vertical="center" wrapText="1"/>
      <protection locked="0"/>
    </xf>
    <xf numFmtId="168" fontId="16" fillId="10" borderId="1" xfId="0" applyNumberFormat="1" applyFont="1" applyFill="1" applyBorder="1" applyAlignment="1">
      <alignment horizontal="center" vertical="center" wrapText="1"/>
    </xf>
    <xf numFmtId="10" fontId="16" fillId="10" borderId="1" xfId="0" applyNumberFormat="1" applyFont="1" applyFill="1" applyBorder="1" applyAlignment="1">
      <alignment horizontal="center" vertical="center" wrapText="1"/>
    </xf>
    <xf numFmtId="9" fontId="15" fillId="10" borderId="1" xfId="0" applyNumberFormat="1" applyFont="1" applyFill="1" applyBorder="1" applyAlignment="1" applyProtection="1">
      <alignment horizontal="center" vertical="center" wrapText="1"/>
      <protection locked="0"/>
    </xf>
    <xf numFmtId="10" fontId="15" fillId="10" borderId="1" xfId="0" applyNumberFormat="1" applyFont="1" applyFill="1" applyBorder="1" applyAlignment="1" applyProtection="1">
      <alignment horizontal="center" vertical="center" wrapText="1"/>
      <protection locked="0"/>
    </xf>
    <xf numFmtId="3" fontId="15" fillId="10" borderId="1" xfId="0" applyNumberFormat="1" applyFont="1" applyFill="1" applyBorder="1" applyAlignment="1">
      <alignment horizontal="center" vertical="center" wrapText="1"/>
    </xf>
    <xf numFmtId="0" fontId="15" fillId="10" borderId="1" xfId="0" applyFont="1" applyFill="1" applyBorder="1" applyAlignment="1">
      <alignment horizontal="left" vertical="center" wrapText="1"/>
    </xf>
    <xf numFmtId="10" fontId="15" fillId="10" borderId="1" xfId="0" applyNumberFormat="1" applyFont="1" applyFill="1" applyBorder="1" applyAlignment="1" applyProtection="1">
      <alignment horizontal="left" vertical="center" wrapText="1"/>
      <protection locked="0"/>
    </xf>
    <xf numFmtId="0" fontId="17" fillId="10" borderId="1" xfId="0" applyFont="1" applyFill="1" applyBorder="1" applyAlignment="1" applyProtection="1">
      <alignment horizontal="left" vertical="center" wrapText="1"/>
      <protection locked="0"/>
    </xf>
    <xf numFmtId="0" fontId="16" fillId="10" borderId="1" xfId="4" applyNumberFormat="1" applyFont="1" applyFill="1" applyBorder="1" applyAlignment="1">
      <alignment horizontal="center" vertical="center" wrapText="1"/>
    </xf>
    <xf numFmtId="3" fontId="16" fillId="10" borderId="1" xfId="0" applyNumberFormat="1" applyFont="1" applyFill="1" applyBorder="1" applyAlignment="1">
      <alignment horizontal="center" vertical="center" wrapText="1"/>
    </xf>
    <xf numFmtId="10" fontId="15" fillId="10" borderId="1" xfId="0" applyNumberFormat="1" applyFont="1" applyFill="1" applyBorder="1" applyAlignment="1">
      <alignment horizontal="center" vertical="center"/>
    </xf>
    <xf numFmtId="168" fontId="15" fillId="10" borderId="1" xfId="0" applyNumberFormat="1" applyFont="1" applyFill="1" applyBorder="1" applyAlignment="1">
      <alignment horizontal="center" vertical="center"/>
    </xf>
    <xf numFmtId="168" fontId="16" fillId="10" borderId="1" xfId="4" applyNumberFormat="1" applyFont="1" applyFill="1" applyBorder="1" applyAlignment="1" applyProtection="1">
      <alignment horizontal="center" vertical="center" wrapText="1"/>
    </xf>
    <xf numFmtId="10" fontId="17" fillId="10" borderId="1" xfId="0" applyNumberFormat="1" applyFont="1" applyFill="1" applyBorder="1" applyAlignment="1">
      <alignment horizontal="center" vertical="center"/>
    </xf>
    <xf numFmtId="3" fontId="0" fillId="0" borderId="1" xfId="0" applyNumberFormat="1" applyBorder="1" applyAlignment="1">
      <alignment vertical="center" wrapText="1"/>
    </xf>
    <xf numFmtId="3" fontId="0" fillId="0" borderId="1" xfId="0" applyNumberFormat="1" applyBorder="1" applyAlignment="1">
      <alignment horizontal="center" vertical="center" wrapText="1"/>
    </xf>
    <xf numFmtId="3" fontId="0" fillId="11" borderId="1" xfId="0" applyNumberFormat="1" applyFill="1" applyBorder="1" applyAlignment="1">
      <alignment horizontal="center" vertical="center" wrapText="1"/>
    </xf>
    <xf numFmtId="0" fontId="0" fillId="0" borderId="1" xfId="0" applyBorder="1" applyAlignment="1">
      <alignment horizontal="center" vertical="center" wrapText="1"/>
    </xf>
    <xf numFmtId="0" fontId="0" fillId="9" borderId="1" xfId="0" applyFill="1" applyBorder="1" applyAlignment="1">
      <alignment horizontal="center" vertical="center" wrapText="1"/>
    </xf>
    <xf numFmtId="0" fontId="9" fillId="12" borderId="0" xfId="0" applyFont="1" applyFill="1" applyAlignment="1">
      <alignment horizontal="center" vertical="center"/>
    </xf>
    <xf numFmtId="164" fontId="9" fillId="0" borderId="0" xfId="3" applyNumberFormat="1" applyFont="1" applyAlignment="1">
      <alignment horizontal="center" vertical="center"/>
    </xf>
    <xf numFmtId="0" fontId="8" fillId="10" borderId="1" xfId="0" applyFont="1" applyFill="1" applyBorder="1" applyAlignment="1">
      <alignment horizontal="center" vertical="center" wrapText="1"/>
    </xf>
    <xf numFmtId="0" fontId="8" fillId="10" borderId="1" xfId="0" applyFont="1" applyFill="1" applyBorder="1" applyAlignment="1">
      <alignment wrapText="1"/>
    </xf>
    <xf numFmtId="0" fontId="18" fillId="0" borderId="1" xfId="0" applyFont="1" applyBorder="1" applyAlignment="1">
      <alignment horizontal="center" vertical="center" wrapText="1"/>
    </xf>
    <xf numFmtId="166" fontId="18" fillId="0" borderId="1" xfId="0" applyNumberFormat="1" applyFont="1" applyBorder="1" applyAlignment="1">
      <alignment horizontal="center" vertical="center" wrapText="1"/>
    </xf>
    <xf numFmtId="165" fontId="18" fillId="0" borderId="1" xfId="0" applyNumberFormat="1" applyFont="1" applyBorder="1" applyAlignment="1">
      <alignment horizontal="center" vertical="center" wrapText="1"/>
    </xf>
    <xf numFmtId="3" fontId="17" fillId="0" borderId="1" xfId="4" applyNumberFormat="1" applyFont="1" applyBorder="1" applyAlignment="1" applyProtection="1">
      <alignment horizontal="center" vertical="center" wrapText="1"/>
      <protection hidden="1"/>
    </xf>
    <xf numFmtId="168" fontId="17" fillId="0" borderId="1" xfId="4" applyNumberFormat="1" applyFont="1" applyBorder="1" applyAlignment="1" applyProtection="1">
      <alignment horizontal="center" vertical="center" wrapText="1"/>
      <protection hidden="1"/>
    </xf>
    <xf numFmtId="9" fontId="17" fillId="0" borderId="1" xfId="4" applyFont="1" applyBorder="1" applyAlignment="1" applyProtection="1">
      <alignment horizontal="center" vertical="center" wrapText="1"/>
      <protection hidden="1"/>
    </xf>
    <xf numFmtId="10" fontId="17" fillId="0" borderId="1" xfId="4" applyNumberFormat="1" applyFont="1" applyBorder="1" applyAlignment="1" applyProtection="1">
      <alignment horizontal="center" vertical="center" wrapText="1"/>
      <protection hidden="1"/>
    </xf>
    <xf numFmtId="3" fontId="2" fillId="10" borderId="1" xfId="4" applyNumberFormat="1" applyFont="1" applyFill="1" applyBorder="1" applyAlignment="1" applyProtection="1">
      <alignment horizontal="center" vertical="center" wrapText="1"/>
      <protection hidden="1"/>
    </xf>
    <xf numFmtId="168" fontId="2" fillId="10" borderId="1" xfId="4" applyNumberFormat="1" applyFont="1" applyFill="1" applyBorder="1" applyAlignment="1" applyProtection="1">
      <alignment horizontal="center" vertical="center" wrapText="1"/>
      <protection hidden="1"/>
    </xf>
    <xf numFmtId="9" fontId="2" fillId="10" borderId="1" xfId="4" applyFont="1" applyFill="1" applyBorder="1" applyAlignment="1" applyProtection="1">
      <alignment horizontal="center" vertical="center" wrapText="1"/>
      <protection hidden="1"/>
    </xf>
    <xf numFmtId="10" fontId="2" fillId="10" borderId="1" xfId="4" applyNumberFormat="1" applyFont="1" applyFill="1" applyBorder="1" applyAlignment="1" applyProtection="1">
      <alignment horizontal="center" vertical="center" wrapText="1"/>
      <protection hidden="1"/>
    </xf>
    <xf numFmtId="3" fontId="2" fillId="11" borderId="1" xfId="4" applyNumberFormat="1" applyFont="1" applyFill="1" applyBorder="1" applyAlignment="1" applyProtection="1">
      <alignment horizontal="center" vertical="center" wrapText="1"/>
      <protection hidden="1"/>
    </xf>
    <xf numFmtId="168" fontId="2" fillId="11" borderId="1" xfId="4" applyNumberFormat="1" applyFont="1" applyFill="1" applyBorder="1" applyAlignment="1" applyProtection="1">
      <alignment horizontal="center" vertical="center" wrapText="1"/>
      <protection hidden="1"/>
    </xf>
    <xf numFmtId="9" fontId="2" fillId="11" borderId="1" xfId="4" applyFont="1" applyFill="1" applyBorder="1" applyAlignment="1" applyProtection="1">
      <alignment horizontal="center" vertical="center" wrapText="1"/>
      <protection hidden="1"/>
    </xf>
    <xf numFmtId="10" fontId="2" fillId="11" borderId="1" xfId="4" applyNumberFormat="1" applyFont="1" applyFill="1" applyBorder="1" applyAlignment="1" applyProtection="1">
      <alignment horizontal="center" vertical="center" wrapText="1"/>
      <protection hidden="1"/>
    </xf>
    <xf numFmtId="1" fontId="2" fillId="11" borderId="1" xfId="4" applyNumberFormat="1" applyFont="1" applyFill="1" applyBorder="1" applyAlignment="1" applyProtection="1">
      <alignment horizontal="center" vertical="center" wrapText="1"/>
      <protection hidden="1"/>
    </xf>
    <xf numFmtId="0" fontId="14" fillId="0" borderId="0" xfId="0" applyFont="1" applyAlignment="1">
      <alignment vertical="center"/>
    </xf>
    <xf numFmtId="9" fontId="18" fillId="11" borderId="1" xfId="4" applyFont="1" applyFill="1" applyBorder="1" applyAlignment="1">
      <alignment horizontal="center" vertical="center" wrapText="1"/>
    </xf>
    <xf numFmtId="168" fontId="18" fillId="11" borderId="1" xfId="0" applyNumberFormat="1" applyFont="1" applyFill="1" applyBorder="1" applyAlignment="1" applyProtection="1">
      <alignment horizontal="center" vertical="center" wrapText="1"/>
      <protection hidden="1"/>
    </xf>
    <xf numFmtId="168" fontId="18" fillId="11" borderId="1" xfId="0" applyNumberFormat="1" applyFont="1" applyFill="1" applyBorder="1" applyAlignment="1">
      <alignment horizontal="center" vertical="center" wrapText="1"/>
    </xf>
    <xf numFmtId="10" fontId="18" fillId="11" borderId="1" xfId="0" applyNumberFormat="1" applyFont="1" applyFill="1" applyBorder="1" applyAlignment="1" applyProtection="1">
      <alignment horizontal="center" vertical="center" wrapText="1"/>
      <protection hidden="1"/>
    </xf>
    <xf numFmtId="10" fontId="18" fillId="11" borderId="1" xfId="0" applyNumberFormat="1" applyFont="1" applyFill="1" applyBorder="1" applyAlignment="1">
      <alignment horizontal="center" vertical="center" wrapText="1"/>
    </xf>
    <xf numFmtId="9" fontId="18" fillId="11" borderId="1" xfId="4" applyFont="1" applyFill="1" applyBorder="1" applyAlignment="1" applyProtection="1">
      <alignment horizontal="center" vertical="center" wrapText="1"/>
    </xf>
    <xf numFmtId="168" fontId="18" fillId="11" borderId="1" xfId="4" applyNumberFormat="1" applyFont="1" applyFill="1" applyBorder="1" applyAlignment="1" applyProtection="1">
      <alignment horizontal="center" vertical="center" wrapText="1"/>
    </xf>
    <xf numFmtId="0" fontId="18" fillId="10" borderId="1" xfId="4" applyNumberFormat="1" applyFont="1" applyFill="1" applyBorder="1" applyAlignment="1" applyProtection="1">
      <alignment horizontal="center" vertical="center" wrapText="1"/>
    </xf>
    <xf numFmtId="41" fontId="18" fillId="10" borderId="1" xfId="12" applyFont="1" applyFill="1" applyBorder="1" applyAlignment="1" applyProtection="1">
      <alignment horizontal="center" vertical="center" wrapText="1"/>
    </xf>
    <xf numFmtId="3" fontId="18" fillId="11" borderId="1" xfId="0" applyNumberFormat="1" applyFont="1" applyFill="1" applyBorder="1" applyAlignment="1" applyProtection="1">
      <alignment horizontal="center" vertical="center" wrapText="1"/>
      <protection locked="0" hidden="1"/>
    </xf>
    <xf numFmtId="9" fontId="18" fillId="10" borderId="1" xfId="0" applyNumberFormat="1" applyFont="1" applyFill="1" applyBorder="1" applyAlignment="1">
      <alignment horizontal="center" vertical="center" wrapText="1"/>
    </xf>
    <xf numFmtId="9" fontId="18" fillId="10" borderId="1" xfId="4" applyFont="1" applyFill="1" applyBorder="1" applyAlignment="1" applyProtection="1">
      <alignment horizontal="center" vertical="center" wrapText="1"/>
    </xf>
    <xf numFmtId="168" fontId="18" fillId="10" borderId="1" xfId="4" applyNumberFormat="1" applyFont="1" applyFill="1" applyBorder="1" applyAlignment="1">
      <alignment horizontal="center" vertical="center" wrapText="1"/>
    </xf>
    <xf numFmtId="168" fontId="18" fillId="10" borderId="1" xfId="0" applyNumberFormat="1" applyFont="1" applyFill="1" applyBorder="1" applyAlignment="1">
      <alignment horizontal="center" vertical="center" wrapText="1"/>
    </xf>
    <xf numFmtId="168" fontId="18" fillId="0" borderId="1" xfId="0" applyNumberFormat="1" applyFont="1" applyBorder="1" applyAlignment="1">
      <alignment horizontal="center" vertical="center" wrapText="1"/>
    </xf>
    <xf numFmtId="9" fontId="18" fillId="0" borderId="1" xfId="0" applyNumberFormat="1" applyFont="1" applyBorder="1" applyAlignment="1">
      <alignment horizontal="center" vertical="center" wrapText="1"/>
    </xf>
    <xf numFmtId="9" fontId="18" fillId="10" borderId="1" xfId="4" applyFont="1" applyFill="1" applyBorder="1" applyAlignment="1">
      <alignment horizontal="center" vertical="center" wrapText="1"/>
    </xf>
    <xf numFmtId="9" fontId="18" fillId="0" borderId="1" xfId="4" applyFont="1" applyBorder="1" applyAlignment="1">
      <alignment horizontal="center" vertical="center" wrapText="1"/>
    </xf>
    <xf numFmtId="3" fontId="18" fillId="11" borderId="1" xfId="0" applyNumberFormat="1" applyFont="1" applyFill="1" applyBorder="1" applyAlignment="1" applyProtection="1">
      <alignment horizontal="center" vertical="center" wrapText="1"/>
      <protection hidden="1"/>
    </xf>
    <xf numFmtId="3" fontId="18" fillId="0" borderId="1" xfId="0" applyNumberFormat="1" applyFont="1" applyBorder="1" applyAlignment="1" applyProtection="1">
      <alignment horizontal="center" vertical="center" wrapText="1"/>
      <protection hidden="1"/>
    </xf>
    <xf numFmtId="3" fontId="18" fillId="10" borderId="1" xfId="0" applyNumberFormat="1" applyFont="1" applyFill="1" applyBorder="1" applyAlignment="1" applyProtection="1">
      <alignment horizontal="center" vertical="center" wrapText="1"/>
      <protection hidden="1"/>
    </xf>
    <xf numFmtId="3" fontId="18" fillId="10" borderId="1" xfId="0" applyNumberFormat="1" applyFont="1" applyFill="1" applyBorder="1" applyAlignment="1">
      <alignment horizontal="center" vertical="center" wrapText="1"/>
    </xf>
    <xf numFmtId="168" fontId="18" fillId="0" borderId="1" xfId="0" applyNumberFormat="1" applyFont="1" applyBorder="1" applyAlignment="1" applyProtection="1">
      <alignment horizontal="center" vertical="center" wrapText="1"/>
      <protection hidden="1"/>
    </xf>
    <xf numFmtId="168" fontId="18" fillId="10" borderId="1" xfId="0" applyNumberFormat="1" applyFont="1" applyFill="1" applyBorder="1" applyAlignment="1" applyProtection="1">
      <alignment horizontal="center" vertical="center" wrapText="1"/>
      <protection hidden="1"/>
    </xf>
    <xf numFmtId="9" fontId="18" fillId="0" borderId="1" xfId="4" applyFont="1" applyFill="1" applyBorder="1" applyAlignment="1">
      <alignment horizontal="center" vertical="center" wrapText="1"/>
    </xf>
    <xf numFmtId="0" fontId="8" fillId="0" borderId="0" xfId="0" applyFont="1"/>
    <xf numFmtId="0" fontId="8" fillId="12" borderId="0" xfId="0" applyFont="1" applyFill="1"/>
    <xf numFmtId="164" fontId="8" fillId="0" borderId="0" xfId="3" applyNumberFormat="1" applyFont="1" applyAlignment="1"/>
    <xf numFmtId="164" fontId="8" fillId="0" borderId="0" xfId="0" applyNumberFormat="1" applyFont="1"/>
    <xf numFmtId="0" fontId="18" fillId="0" borderId="0" xfId="0" applyFont="1"/>
    <xf numFmtId="0" fontId="18" fillId="12" borderId="0" xfId="0" applyFont="1" applyFill="1"/>
    <xf numFmtId="164" fontId="18" fillId="0" borderId="0" xfId="3" applyNumberFormat="1" applyFont="1" applyFill="1" applyAlignment="1"/>
    <xf numFmtId="164" fontId="18" fillId="0" borderId="0" xfId="3" applyNumberFormat="1" applyFont="1" applyAlignment="1"/>
    <xf numFmtId="0" fontId="15" fillId="0" borderId="0" xfId="0" applyFont="1"/>
    <xf numFmtId="0" fontId="14" fillId="0" borderId="0" xfId="0" applyFont="1"/>
    <xf numFmtId="0" fontId="15" fillId="12" borderId="0" xfId="0" applyFont="1" applyFill="1"/>
    <xf numFmtId="164" fontId="15" fillId="0" borderId="0" xfId="3" applyNumberFormat="1" applyFont="1" applyFill="1" applyAlignment="1"/>
    <xf numFmtId="164" fontId="15" fillId="0" borderId="0" xfId="3" applyNumberFormat="1" applyFont="1" applyAlignment="1"/>
    <xf numFmtId="164" fontId="15" fillId="0" borderId="0" xfId="0" applyNumberFormat="1" applyFont="1"/>
    <xf numFmtId="164" fontId="18" fillId="0" borderId="1" xfId="3" applyNumberFormat="1" applyFont="1" applyFill="1" applyBorder="1" applyAlignment="1">
      <alignment vertical="center" wrapText="1"/>
    </xf>
    <xf numFmtId="164" fontId="0" fillId="10" borderId="1" xfId="3" applyNumberFormat="1" applyFont="1" applyFill="1" applyBorder="1"/>
    <xf numFmtId="0" fontId="0" fillId="0" borderId="0" xfId="0" applyAlignment="1">
      <alignment vertical="center"/>
    </xf>
    <xf numFmtId="0" fontId="19" fillId="9" borderId="1" xfId="0" applyFont="1" applyFill="1" applyBorder="1" applyAlignment="1">
      <alignment horizontal="center" vertical="center" wrapText="1"/>
    </xf>
    <xf numFmtId="0" fontId="0" fillId="0" borderId="1" xfId="0" applyBorder="1" applyAlignment="1">
      <alignment horizontal="center" vertical="center"/>
    </xf>
    <xf numFmtId="164" fontId="0" fillId="0" borderId="1" xfId="3" applyNumberFormat="1" applyFont="1" applyBorder="1" applyAlignment="1">
      <alignment vertical="center"/>
    </xf>
    <xf numFmtId="169" fontId="0" fillId="0" borderId="1" xfId="0" applyNumberFormat="1" applyBorder="1" applyAlignment="1">
      <alignment vertical="center"/>
    </xf>
    <xf numFmtId="0" fontId="0" fillId="0" borderId="1" xfId="0" applyBorder="1" applyAlignment="1">
      <alignment vertical="center" wrapText="1"/>
    </xf>
    <xf numFmtId="43" fontId="0" fillId="9" borderId="1" xfId="3" applyFont="1" applyFill="1" applyBorder="1" applyAlignment="1">
      <alignment vertical="center"/>
    </xf>
    <xf numFmtId="3" fontId="0" fillId="0" borderId="0" xfId="0" applyNumberFormat="1" applyAlignment="1">
      <alignment vertical="center"/>
    </xf>
    <xf numFmtId="3" fontId="0" fillId="0" borderId="1" xfId="0" applyNumberFormat="1" applyBorder="1" applyAlignment="1">
      <alignment vertical="center"/>
    </xf>
    <xf numFmtId="164" fontId="19" fillId="2" borderId="1" xfId="3" applyNumberFormat="1" applyFont="1" applyFill="1" applyBorder="1" applyAlignment="1">
      <alignment vertical="center"/>
    </xf>
    <xf numFmtId="168" fontId="0" fillId="2" borderId="1" xfId="4" applyNumberFormat="1" applyFont="1" applyFill="1" applyBorder="1" applyAlignment="1">
      <alignment vertical="center"/>
    </xf>
    <xf numFmtId="164" fontId="0" fillId="0" borderId="0" xfId="3" applyNumberFormat="1" applyFont="1" applyAlignment="1">
      <alignment vertical="center"/>
    </xf>
    <xf numFmtId="0" fontId="7" fillId="0" borderId="1" xfId="0" applyFont="1" applyBorder="1" applyAlignment="1">
      <alignment horizontal="left" vertical="center"/>
    </xf>
    <xf numFmtId="0" fontId="0" fillId="0" borderId="1" xfId="0" applyBorder="1" applyAlignment="1">
      <alignment horizont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12" fillId="0" borderId="5" xfId="0" applyFont="1" applyBorder="1" applyAlignment="1"/>
    <xf numFmtId="0" fontId="12" fillId="0" borderId="6" xfId="0" applyFont="1" applyBorder="1" applyAlignment="1"/>
    <xf numFmtId="0" fontId="12" fillId="0" borderId="7" xfId="0" applyFont="1" applyBorder="1" applyAlignment="1"/>
    <xf numFmtId="0" fontId="12" fillId="0" borderId="8" xfId="0" applyFont="1" applyBorder="1" applyAlignment="1"/>
    <xf numFmtId="0" fontId="12" fillId="0" borderId="1" xfId="0" applyFont="1" applyBorder="1" applyAlignment="1"/>
    <xf numFmtId="0" fontId="12" fillId="0" borderId="9" xfId="0" applyFont="1" applyBorder="1" applyAlignment="1"/>
    <xf numFmtId="0" fontId="12" fillId="0" borderId="10" xfId="0" applyFont="1" applyBorder="1" applyAlignment="1"/>
    <xf numFmtId="0" fontId="12" fillId="0" borderId="11" xfId="0" applyFont="1" applyBorder="1" applyAlignment="1"/>
    <xf numFmtId="0" fontId="12" fillId="0" borderId="12" xfId="0" applyFont="1" applyBorder="1" applyAlignment="1"/>
    <xf numFmtId="0" fontId="21" fillId="0" borderId="0" xfId="0" applyFont="1" applyAlignment="1">
      <alignment horizontal="center" vertical="center"/>
    </xf>
    <xf numFmtId="0" fontId="22" fillId="0" borderId="0" xfId="0" applyFont="1" applyAlignment="1">
      <alignment horizontal="center"/>
    </xf>
    <xf numFmtId="0" fontId="20" fillId="2"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1" xfId="0" applyBorder="1" applyAlignment="1">
      <alignment horizontal="center" vertical="center" wrapText="1"/>
    </xf>
    <xf numFmtId="0" fontId="19" fillId="2" borderId="1" xfId="0" applyFont="1" applyFill="1" applyBorder="1" applyAlignment="1">
      <alignment horizontal="center" vertical="center"/>
    </xf>
    <xf numFmtId="0" fontId="11" fillId="0" borderId="1" xfId="0" applyFont="1" applyBorder="1" applyAlignment="1">
      <alignment horizontal="left" vertical="center"/>
    </xf>
    <xf numFmtId="0" fontId="8" fillId="0" borderId="1" xfId="0" applyFont="1" applyBorder="1" applyAlignment="1">
      <alignment horizont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cellXfs>
  <cellStyles count="26">
    <cellStyle name="Millares" xfId="3" builtinId="3"/>
    <cellStyle name="Millares [0]" xfId="1" builtinId="6"/>
    <cellStyle name="Millares [0] 2" xfId="7"/>
    <cellStyle name="Millares [0] 3" xfId="12"/>
    <cellStyle name="Millares 10" xfId="17"/>
    <cellStyle name="Millares 11" xfId="18"/>
    <cellStyle name="Millares 12" xfId="23"/>
    <cellStyle name="Millares 13" xfId="20"/>
    <cellStyle name="Millares 14" xfId="19"/>
    <cellStyle name="Millares 15" xfId="24"/>
    <cellStyle name="Millares 16" xfId="25"/>
    <cellStyle name="Millares 2" xfId="9"/>
    <cellStyle name="Millares 3" xfId="10"/>
    <cellStyle name="Millares 4" xfId="15"/>
    <cellStyle name="Millares 5" xfId="14"/>
    <cellStyle name="Millares 6" xfId="13"/>
    <cellStyle name="Millares 7" xfId="22"/>
    <cellStyle name="Millares 8" xfId="21"/>
    <cellStyle name="Millares 9" xfId="16"/>
    <cellStyle name="Normal" xfId="0" builtinId="0"/>
    <cellStyle name="Normal 2" xfId="8"/>
    <cellStyle name="Normal 2 10" xfId="6"/>
    <cellStyle name="Normal 2 2" xfId="2"/>
    <cellStyle name="Normal 3 2" xfId="11"/>
    <cellStyle name="Porcentaje" xfId="4" builtinId="5"/>
    <cellStyle name="Porcentual 2" xfId="5"/>
  </cellStyles>
  <dxfs count="0"/>
  <tableStyles count="0" defaultTableStyle="TableStyleMedium2" defaultPivotStyle="PivotStyleLight16"/>
  <colors>
    <mruColors>
      <color rgb="FFECDC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285750</xdr:colOff>
      <xdr:row>0</xdr:row>
      <xdr:rowOff>85725</xdr:rowOff>
    </xdr:from>
    <xdr:to>
      <xdr:col>1</xdr:col>
      <xdr:colOff>760730</xdr:colOff>
      <xdr:row>5</xdr:row>
      <xdr:rowOff>88265</xdr:rowOff>
    </xdr:to>
    <xdr:pic>
      <xdr:nvPicPr>
        <xdr:cNvPr id="2" name="Imagen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0" y="85725"/>
          <a:ext cx="1179830" cy="1164590"/>
        </a:xfrm>
        <a:prstGeom prst="rect">
          <a:avLst/>
        </a:prstGeom>
        <a:noFill/>
        <a:ln>
          <a:noFill/>
        </a:ln>
      </xdr:spPr>
    </xdr:pic>
    <xdr:clientData/>
  </xdr:twoCellAnchor>
  <xdr:twoCellAnchor>
    <xdr:from>
      <xdr:col>11</xdr:col>
      <xdr:colOff>28575</xdr:colOff>
      <xdr:row>0</xdr:row>
      <xdr:rowOff>66675</xdr:rowOff>
    </xdr:from>
    <xdr:to>
      <xdr:col>12</xdr:col>
      <xdr:colOff>622300</xdr:colOff>
      <xdr:row>5</xdr:row>
      <xdr:rowOff>92075</xdr:rowOff>
    </xdr:to>
    <xdr:pic>
      <xdr:nvPicPr>
        <xdr:cNvPr id="3" name="Imagen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86800" y="66675"/>
          <a:ext cx="1498600" cy="11684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247650</xdr:colOff>
      <xdr:row>0</xdr:row>
      <xdr:rowOff>85725</xdr:rowOff>
    </xdr:from>
    <xdr:to>
      <xdr:col>1</xdr:col>
      <xdr:colOff>722630</xdr:colOff>
      <xdr:row>5</xdr:row>
      <xdr:rowOff>88265</xdr:rowOff>
    </xdr:to>
    <xdr:pic>
      <xdr:nvPicPr>
        <xdr:cNvPr id="2" name="Imagen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0" y="85725"/>
          <a:ext cx="1217930" cy="1145540"/>
        </a:xfrm>
        <a:prstGeom prst="rect">
          <a:avLst/>
        </a:prstGeom>
        <a:noFill/>
        <a:ln>
          <a:noFill/>
        </a:ln>
      </xdr:spPr>
    </xdr:pic>
    <xdr:clientData/>
  </xdr:twoCellAnchor>
  <xdr:twoCellAnchor>
    <xdr:from>
      <xdr:col>11</xdr:col>
      <xdr:colOff>47625</xdr:colOff>
      <xdr:row>0</xdr:row>
      <xdr:rowOff>142875</xdr:rowOff>
    </xdr:from>
    <xdr:to>
      <xdr:col>12</xdr:col>
      <xdr:colOff>447675</xdr:colOff>
      <xdr:row>5</xdr:row>
      <xdr:rowOff>47625</xdr:rowOff>
    </xdr:to>
    <xdr:pic>
      <xdr:nvPicPr>
        <xdr:cNvPr id="3" name="Imagen 2">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10525" y="142875"/>
          <a:ext cx="1247775" cy="1047750"/>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42"/>
  <sheetViews>
    <sheetView topLeftCell="BB28" zoomScale="80" zoomScaleNormal="80" workbookViewId="0">
      <selection activeCell="A9" sqref="A9:BL32"/>
    </sheetView>
  </sheetViews>
  <sheetFormatPr baseColWidth="10" defaultColWidth="9.140625" defaultRowHeight="15" x14ac:dyDescent="0.25"/>
  <cols>
    <col min="1" max="1" width="5.85546875" customWidth="1"/>
    <col min="2" max="2" width="27.85546875" customWidth="1"/>
    <col min="3" max="3" width="13.42578125" customWidth="1"/>
    <col min="4" max="4" width="32.85546875" customWidth="1"/>
    <col min="6" max="6" width="38.5703125" customWidth="1"/>
    <col min="7" max="7" width="11.140625" customWidth="1"/>
    <col min="8" max="8" width="15.28515625" customWidth="1"/>
    <col min="9" max="9" width="11" customWidth="1"/>
    <col min="10" max="10" width="36.5703125" customWidth="1"/>
    <col min="11" max="11" width="10.28515625" customWidth="1"/>
    <col min="12" max="12" width="29.5703125" customWidth="1"/>
    <col min="13" max="13" width="9.85546875" bestFit="1" customWidth="1"/>
    <col min="14" max="14" width="37" customWidth="1"/>
    <col min="15" max="15" width="12" customWidth="1"/>
    <col min="16" max="16" width="14.42578125" customWidth="1"/>
    <col min="17" max="17" width="13.7109375" customWidth="1"/>
    <col min="18" max="18" width="14.85546875" customWidth="1"/>
    <col min="19" max="19" width="19.140625" customWidth="1"/>
    <col min="20" max="21" width="19.5703125" customWidth="1"/>
    <col min="22" max="22" width="14.140625" customWidth="1"/>
    <col min="23" max="64" width="21.7109375" customWidth="1"/>
    <col min="65" max="65" width="20.5703125" customWidth="1"/>
    <col min="66" max="66" width="15" customWidth="1"/>
  </cols>
  <sheetData>
    <row r="1" spans="1:64" x14ac:dyDescent="0.25">
      <c r="A1" s="134"/>
      <c r="B1" s="134"/>
      <c r="C1" s="135" t="s">
        <v>0</v>
      </c>
      <c r="D1" s="136"/>
      <c r="E1" s="136"/>
      <c r="F1" s="136"/>
      <c r="G1" s="136"/>
      <c r="H1" s="136"/>
      <c r="I1" s="136"/>
      <c r="J1" s="136"/>
      <c r="K1" s="136"/>
      <c r="L1" s="134"/>
      <c r="M1" s="134"/>
    </row>
    <row r="2" spans="1:64" x14ac:dyDescent="0.25">
      <c r="A2" s="134"/>
      <c r="B2" s="134"/>
      <c r="C2" s="136"/>
      <c r="D2" s="136"/>
      <c r="E2" s="136"/>
      <c r="F2" s="136"/>
      <c r="G2" s="136"/>
      <c r="H2" s="136"/>
      <c r="I2" s="136"/>
      <c r="J2" s="136"/>
      <c r="K2" s="136"/>
      <c r="L2" s="134"/>
      <c r="M2" s="134"/>
    </row>
    <row r="3" spans="1:64" x14ac:dyDescent="0.25">
      <c r="A3" s="134"/>
      <c r="B3" s="134"/>
      <c r="C3" s="136"/>
      <c r="D3" s="136"/>
      <c r="E3" s="136"/>
      <c r="F3" s="136"/>
      <c r="G3" s="136"/>
      <c r="H3" s="136"/>
      <c r="I3" s="136"/>
      <c r="J3" s="136"/>
      <c r="K3" s="136"/>
      <c r="L3" s="134"/>
      <c r="M3" s="134"/>
    </row>
    <row r="4" spans="1:64" x14ac:dyDescent="0.25">
      <c r="A4" s="134"/>
      <c r="B4" s="134"/>
      <c r="C4" s="136"/>
      <c r="D4" s="136"/>
      <c r="E4" s="136"/>
      <c r="F4" s="136"/>
      <c r="G4" s="136"/>
      <c r="H4" s="136"/>
      <c r="I4" s="136"/>
      <c r="J4" s="136"/>
      <c r="K4" s="136"/>
      <c r="L4" s="134"/>
      <c r="M4" s="134"/>
    </row>
    <row r="5" spans="1:64" ht="31.5" customHeight="1" x14ac:dyDescent="0.25">
      <c r="A5" s="134"/>
      <c r="B5" s="134"/>
      <c r="C5" s="136" t="s">
        <v>1</v>
      </c>
      <c r="D5" s="136"/>
      <c r="E5" s="136"/>
      <c r="F5" s="136"/>
      <c r="G5" s="136"/>
      <c r="H5" s="136"/>
      <c r="I5" s="136"/>
      <c r="J5" s="136"/>
      <c r="K5" s="136"/>
      <c r="L5" s="134"/>
      <c r="M5" s="134"/>
    </row>
    <row r="6" spans="1:64" x14ac:dyDescent="0.25">
      <c r="A6" s="134"/>
      <c r="B6" s="134"/>
      <c r="C6" s="137" t="s">
        <v>2</v>
      </c>
      <c r="D6" s="138"/>
      <c r="E6" s="139"/>
      <c r="F6" s="137" t="s">
        <v>3</v>
      </c>
      <c r="G6" s="139"/>
      <c r="H6" s="137" t="s">
        <v>4</v>
      </c>
      <c r="I6" s="139"/>
      <c r="J6" s="137">
        <v>1</v>
      </c>
      <c r="K6" s="139"/>
      <c r="L6" s="134"/>
      <c r="M6" s="134"/>
    </row>
    <row r="7" spans="1:64" x14ac:dyDescent="0.25">
      <c r="A7" s="133" t="s">
        <v>5</v>
      </c>
      <c r="B7" s="133"/>
      <c r="C7" s="133"/>
      <c r="D7" s="133"/>
      <c r="E7" s="133"/>
      <c r="F7" s="133"/>
      <c r="G7" s="133"/>
      <c r="H7" s="133"/>
      <c r="I7" s="133"/>
      <c r="J7" s="133"/>
      <c r="K7" s="133"/>
      <c r="L7" s="133"/>
      <c r="M7" s="133"/>
      <c r="AH7" s="17"/>
      <c r="AI7" s="17"/>
      <c r="AJ7" s="17"/>
      <c r="AK7" s="17"/>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row>
    <row r="8" spans="1:64" x14ac:dyDescent="0.25">
      <c r="AH8" s="17"/>
      <c r="AI8" s="17"/>
      <c r="AJ8" s="17"/>
      <c r="AK8" s="17"/>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row>
    <row r="9" spans="1:64" s="14" customFormat="1" ht="60" x14ac:dyDescent="0.25">
      <c r="A9" s="13" t="s">
        <v>6</v>
      </c>
      <c r="B9" s="13" t="s">
        <v>7</v>
      </c>
      <c r="C9" s="13" t="s">
        <v>8</v>
      </c>
      <c r="D9" s="13" t="s">
        <v>9</v>
      </c>
      <c r="E9" s="13" t="s">
        <v>10</v>
      </c>
      <c r="F9" s="15" t="s">
        <v>11</v>
      </c>
      <c r="G9" s="13" t="s">
        <v>12</v>
      </c>
      <c r="H9" s="15" t="s">
        <v>13</v>
      </c>
      <c r="I9" s="13" t="s">
        <v>14</v>
      </c>
      <c r="J9" s="13" t="s">
        <v>15</v>
      </c>
      <c r="K9" s="1" t="s">
        <v>16</v>
      </c>
      <c r="L9" s="1" t="s">
        <v>17</v>
      </c>
      <c r="M9" s="2" t="s">
        <v>18</v>
      </c>
      <c r="N9" s="3" t="s">
        <v>19</v>
      </c>
      <c r="O9" s="3" t="s">
        <v>20</v>
      </c>
      <c r="P9" s="3" t="s">
        <v>21</v>
      </c>
      <c r="Q9" s="3" t="s">
        <v>22</v>
      </c>
      <c r="R9" s="3" t="s">
        <v>23</v>
      </c>
      <c r="S9" s="3" t="s">
        <v>24</v>
      </c>
      <c r="T9" s="3" t="s">
        <v>25</v>
      </c>
      <c r="U9" s="3" t="s">
        <v>26</v>
      </c>
      <c r="V9" s="3" t="s">
        <v>27</v>
      </c>
      <c r="W9" s="18" t="s">
        <v>28</v>
      </c>
      <c r="X9" s="18" t="s">
        <v>29</v>
      </c>
      <c r="Y9" s="19" t="s">
        <v>30</v>
      </c>
      <c r="Z9" s="19" t="s">
        <v>31</v>
      </c>
      <c r="AA9" s="20" t="s">
        <v>32</v>
      </c>
      <c r="AB9" s="20" t="s">
        <v>33</v>
      </c>
      <c r="AC9" s="21" t="s">
        <v>34</v>
      </c>
      <c r="AD9" s="21" t="s">
        <v>35</v>
      </c>
      <c r="AE9" s="12" t="s">
        <v>36</v>
      </c>
      <c r="AF9" s="12" t="s">
        <v>37</v>
      </c>
      <c r="AG9" s="3" t="s">
        <v>38</v>
      </c>
      <c r="AH9" s="4" t="s">
        <v>39</v>
      </c>
      <c r="AI9" s="4" t="s">
        <v>40</v>
      </c>
      <c r="AJ9" s="4" t="s">
        <v>41</v>
      </c>
      <c r="AK9" s="4" t="s">
        <v>42</v>
      </c>
      <c r="AL9" s="4" t="s">
        <v>43</v>
      </c>
      <c r="AM9" s="5" t="s">
        <v>44</v>
      </c>
      <c r="AN9" s="6" t="s">
        <v>45</v>
      </c>
      <c r="AO9" s="6" t="s">
        <v>46</v>
      </c>
      <c r="AP9" s="6" t="s">
        <v>47</v>
      </c>
      <c r="AQ9" s="6" t="s">
        <v>48</v>
      </c>
      <c r="AR9" s="6" t="s">
        <v>49</v>
      </c>
      <c r="AS9" s="7" t="s">
        <v>50</v>
      </c>
      <c r="AT9" s="10" t="s">
        <v>51</v>
      </c>
      <c r="AU9" s="10" t="s">
        <v>52</v>
      </c>
      <c r="AV9" s="10" t="s">
        <v>53</v>
      </c>
      <c r="AW9" s="10" t="s">
        <v>54</v>
      </c>
      <c r="AX9" s="10" t="s">
        <v>55</v>
      </c>
      <c r="AY9" s="11" t="s">
        <v>56</v>
      </c>
      <c r="AZ9" s="8" t="s">
        <v>57</v>
      </c>
      <c r="BA9" s="8" t="s">
        <v>58</v>
      </c>
      <c r="BB9" s="8" t="s">
        <v>59</v>
      </c>
      <c r="BC9" s="8" t="s">
        <v>60</v>
      </c>
      <c r="BD9" s="8" t="s">
        <v>61</v>
      </c>
      <c r="BE9" s="9" t="s">
        <v>62</v>
      </c>
      <c r="BF9" s="12" t="s">
        <v>63</v>
      </c>
      <c r="BG9" s="12" t="s">
        <v>64</v>
      </c>
      <c r="BH9" s="12" t="s">
        <v>65</v>
      </c>
      <c r="BI9" s="12" t="s">
        <v>66</v>
      </c>
      <c r="BJ9" s="12" t="s">
        <v>67</v>
      </c>
      <c r="BK9" s="12" t="s">
        <v>68</v>
      </c>
      <c r="BL9" s="3" t="s">
        <v>69</v>
      </c>
    </row>
    <row r="10" spans="1:64" ht="45" customHeight="1" x14ac:dyDescent="0.25">
      <c r="A10" s="57">
        <v>1</v>
      </c>
      <c r="B10" s="57" t="s">
        <v>70</v>
      </c>
      <c r="C10" s="57" t="s">
        <v>71</v>
      </c>
      <c r="D10" s="57" t="s">
        <v>72</v>
      </c>
      <c r="E10" s="57">
        <v>4</v>
      </c>
      <c r="F10" s="57" t="s">
        <v>73</v>
      </c>
      <c r="G10" s="57">
        <v>3</v>
      </c>
      <c r="H10" s="57" t="s">
        <v>74</v>
      </c>
      <c r="I10" s="57">
        <v>9</v>
      </c>
      <c r="J10" s="57" t="s">
        <v>75</v>
      </c>
      <c r="K10" s="57">
        <v>7828</v>
      </c>
      <c r="L10" s="57" t="s">
        <v>76</v>
      </c>
      <c r="M10" s="57">
        <v>1</v>
      </c>
      <c r="N10" s="58" t="s">
        <v>77</v>
      </c>
      <c r="O10" s="58" t="s">
        <v>78</v>
      </c>
      <c r="P10" s="57" t="s">
        <v>79</v>
      </c>
      <c r="Q10" s="57">
        <v>3</v>
      </c>
      <c r="R10" s="57"/>
      <c r="S10" s="57"/>
      <c r="T10" s="54" t="s">
        <v>80</v>
      </c>
      <c r="U10" s="56" t="s">
        <v>81</v>
      </c>
      <c r="V10" s="55" t="s">
        <v>82</v>
      </c>
      <c r="W10" s="53">
        <v>0.05</v>
      </c>
      <c r="X10" s="47" t="s">
        <v>83</v>
      </c>
      <c r="Y10" s="34">
        <v>0.1</v>
      </c>
      <c r="Z10" s="27" t="s">
        <v>84</v>
      </c>
      <c r="AA10" s="34">
        <v>0.15</v>
      </c>
      <c r="AB10" s="66" t="s">
        <v>85</v>
      </c>
      <c r="AC10" s="34">
        <v>0.2</v>
      </c>
      <c r="AD10" s="70" t="s">
        <v>86</v>
      </c>
      <c r="AE10" s="34">
        <v>0.2</v>
      </c>
      <c r="AF10" s="75" t="s">
        <v>87</v>
      </c>
      <c r="AG10" s="34">
        <v>0.2</v>
      </c>
      <c r="AH10" s="16">
        <f>SUMIF(Actividades!$M$9:$M$48,Metas!$M10,Actividades!AG$9:AG$48)</f>
        <v>1006493500</v>
      </c>
      <c r="AI10" s="16">
        <f>SUMIF(Actividades!$M$9:$M$48,Metas!$M10,Actividades!AH$9:AH$48)</f>
        <v>1154876628</v>
      </c>
      <c r="AJ10" s="16">
        <f>SUMIF(Actividades!$M$9:$M$48,Metas!$M10,Actividades!AI$9:AI$48)</f>
        <v>450331178</v>
      </c>
      <c r="AK10" s="16">
        <f>SUMIF(Actividades!$M$9:$M$48,Metas!$M10,Actividades!AJ$9:AJ$48)</f>
        <v>154157868</v>
      </c>
      <c r="AL10" s="16">
        <f>SUMIF(Actividades!$M$9:$M$48,Metas!$M10,Actividades!AK$9:AK$48)</f>
        <v>0</v>
      </c>
      <c r="AM10" s="16">
        <f>SUMIF(Actividades!$M$9:$M$48,Metas!$M10,Actividades!AL$9:AL$48)</f>
        <v>0</v>
      </c>
      <c r="AN10" s="16">
        <f>SUMIF(Actividades!$M$9:$M$48,Metas!$M10,Actividades!AM$9:AM$48)</f>
        <v>10150393000</v>
      </c>
      <c r="AO10" s="16">
        <f>SUMIF(Actividades!$M$9:$M$48,Metas!$M10,Actividades!AN$9:AN$48)</f>
        <v>1203238658</v>
      </c>
      <c r="AP10" s="16">
        <f>SUMIF(Actividades!$M$9:$M$48,Metas!$M10,Actividades!AO$9:AO$48)</f>
        <v>1202926626</v>
      </c>
      <c r="AQ10" s="16">
        <f>SUMIF(Actividades!$M$9:$M$48,Metas!$M10,Actividades!AP$9:AP$48)</f>
        <v>734488008</v>
      </c>
      <c r="AR10" s="16">
        <f>SUMIF(Actividades!$M$9:$M$48,Metas!$M10,Actividades!AQ$9:AQ$48)</f>
        <v>296173310</v>
      </c>
      <c r="AS10" s="16">
        <f>SUMIF(Actividades!$M$9:$M$48,Metas!$M10,Actividades!AR$9:AR$48)</f>
        <v>288277580</v>
      </c>
      <c r="AT10" s="16">
        <f>SUMIF(Actividades!$M$9:$M$48,Metas!$M10,Actividades!AS$9:AS$48)</f>
        <v>1179095000</v>
      </c>
      <c r="AU10" s="16">
        <f>SUMIF(Actividades!$M$9:$M$48,Metas!$M10,Actividades!AT$9:AT$48)</f>
        <v>2485122762</v>
      </c>
      <c r="AV10" s="16">
        <f>SUMIF(Actividades!$M$9:$M$48,Metas!$M10,Actividades!AU$9:AU$48)</f>
        <v>2350342762</v>
      </c>
      <c r="AW10" s="16">
        <f>SUMIF(Actividades!$M$9:$M$48,Metas!$M10,Actividades!AV$9:AV$48)</f>
        <v>1094852608</v>
      </c>
      <c r="AX10" s="16">
        <f>SUMIF(Actividades!$M$9:$M$48,Metas!$M10,Actividades!AW$9:AW$48)</f>
        <v>468438618</v>
      </c>
      <c r="AY10" s="16">
        <f>SUMIF(Actividades!$M$9:$M$48,Metas!$M10,Actividades!AX$9:AX$48)</f>
        <v>427869226</v>
      </c>
      <c r="AZ10" s="16">
        <f>SUMIF(Actividades!$M$9:$M$48,Metas!$M10,Actividades!AY$9:AY$48)</f>
        <v>5929325000</v>
      </c>
      <c r="BA10" s="16">
        <f>SUMIF(Actividades!$M$9:$M$48,Metas!$M10,Actividades!AZ$9:AZ$48)</f>
        <v>4869883446</v>
      </c>
      <c r="BB10" s="16">
        <f>SUMIF(Actividades!$M$9:$M$48,Metas!$M10,Actividades!BA$9:BA$48)</f>
        <v>4215567148</v>
      </c>
      <c r="BC10" s="16">
        <f>SUMIF(Actividades!$M$9:$M$48,Metas!$M10,Actividades!BB$9:BB$48)</f>
        <v>1608657438</v>
      </c>
      <c r="BD10" s="16">
        <f>SUMIF(Actividades!$M$9:$M$48,Metas!$M10,Actividades!BC$9:BC$48)</f>
        <v>1255490154</v>
      </c>
      <c r="BE10" s="16">
        <f>SUMIF(Actividades!$M$9:$M$48,Metas!$M10,Actividades!BD$9:BD$48)</f>
        <v>1035681648</v>
      </c>
      <c r="BF10" s="16">
        <f>SUMIF(Actividades!$M$9:$M$48,Metas!$M10,Actividades!BE$9:BE$48)</f>
        <v>2031702000</v>
      </c>
      <c r="BG10" s="120">
        <f>SUMIF(Actividades!$M$9:$M$48,Metas!$M10,Actividades!BF$9:BF$48)</f>
        <v>1053007641</v>
      </c>
      <c r="BH10" s="120">
        <f>SUMIF(Actividades!$M$9:$M$48,Metas!$M10,Actividades!BG$9:BG$48)</f>
        <v>1053007641</v>
      </c>
      <c r="BI10" s="16">
        <f>SUMIF(Actividades!$M$9:$M$48,Metas!$M10,Actividades!BH$9:BH$48)</f>
        <v>325388033</v>
      </c>
      <c r="BJ10" s="16">
        <f>SUMIF(Actividades!$M$9:$M$48,Metas!$M10,Actividades!BI$9:BI$48)</f>
        <v>2606909710</v>
      </c>
      <c r="BK10" s="16">
        <f>SUMIF(Actividades!$M$9:$M$48,Metas!$M10,Actividades!BJ$9:BJ$48)</f>
        <v>1363832381</v>
      </c>
      <c r="BL10" s="16">
        <f>SUMIF(Actividades!$M$9:$M$48,Metas!$M10,Actividades!BK$9:BK$48)</f>
        <v>10766129135</v>
      </c>
    </row>
    <row r="11" spans="1:64" ht="69" customHeight="1" x14ac:dyDescent="0.25">
      <c r="A11" s="57">
        <v>1</v>
      </c>
      <c r="B11" s="57" t="s">
        <v>70</v>
      </c>
      <c r="C11" s="57" t="s">
        <v>71</v>
      </c>
      <c r="D11" s="57" t="s">
        <v>72</v>
      </c>
      <c r="E11" s="57">
        <v>4</v>
      </c>
      <c r="F11" s="57" t="s">
        <v>73</v>
      </c>
      <c r="G11" s="57">
        <v>3</v>
      </c>
      <c r="H11" s="57" t="s">
        <v>74</v>
      </c>
      <c r="I11" s="57">
        <v>9</v>
      </c>
      <c r="J11" s="57" t="s">
        <v>75</v>
      </c>
      <c r="K11" s="57">
        <v>7828</v>
      </c>
      <c r="L11" s="57" t="s">
        <v>76</v>
      </c>
      <c r="M11" s="57">
        <v>2</v>
      </c>
      <c r="N11" s="58" t="s">
        <v>88</v>
      </c>
      <c r="O11" s="58" t="s">
        <v>89</v>
      </c>
      <c r="P11" s="57" t="s">
        <v>90</v>
      </c>
      <c r="Q11" s="57"/>
      <c r="R11" s="57"/>
      <c r="S11" s="57"/>
      <c r="T11" s="54" t="s">
        <v>91</v>
      </c>
      <c r="U11" s="56" t="s">
        <v>92</v>
      </c>
      <c r="V11" s="55" t="s">
        <v>93</v>
      </c>
      <c r="W11" s="29" t="s">
        <v>93</v>
      </c>
      <c r="X11" s="39" t="s">
        <v>94</v>
      </c>
      <c r="Y11" s="48" t="s">
        <v>95</v>
      </c>
      <c r="Z11" s="48" t="s">
        <v>96</v>
      </c>
      <c r="AA11" s="48" t="s">
        <v>97</v>
      </c>
      <c r="AB11" s="66" t="s">
        <v>98</v>
      </c>
      <c r="AC11" s="48" t="s">
        <v>99</v>
      </c>
      <c r="AD11" s="70" t="s">
        <v>100</v>
      </c>
      <c r="AE11" s="61" t="s">
        <v>101</v>
      </c>
      <c r="AF11" s="74" t="s">
        <v>102</v>
      </c>
      <c r="AG11" s="62" t="s">
        <v>103</v>
      </c>
      <c r="AH11" s="16">
        <f>SUMIF(Actividades!$M$9:$M$48,Metas!$M11,Actividades!AG$9:AG$48)</f>
        <v>1286694102</v>
      </c>
      <c r="AI11" s="16">
        <f>SUMIF(Actividades!$M$9:$M$48,Metas!$M11,Actividades!AH$9:AH$48)</f>
        <v>520449276</v>
      </c>
      <c r="AJ11" s="16">
        <f>SUMIF(Actividades!$M$9:$M$48,Metas!$M11,Actividades!AI$9:AI$48)</f>
        <v>477831596</v>
      </c>
      <c r="AK11" s="16">
        <f>SUMIF(Actividades!$M$9:$M$48,Metas!$M11,Actividades!AJ$9:AJ$48)</f>
        <v>200348906</v>
      </c>
      <c r="AL11" s="16">
        <f>SUMIF(Actividades!$M$9:$M$48,Metas!$M11,Actividades!AK$9:AK$48)</f>
        <v>0</v>
      </c>
      <c r="AM11" s="16">
        <f>SUMIF(Actividades!$M$9:$M$48,Metas!$M11,Actividades!AL$9:AL$48)</f>
        <v>0</v>
      </c>
      <c r="AN11" s="16">
        <f>SUMIF(Actividades!$M$9:$M$48,Metas!$M11,Actividades!AM$9:AM$48)</f>
        <v>4200000000</v>
      </c>
      <c r="AO11" s="16">
        <f>SUMIF(Actividades!$M$9:$M$48,Metas!$M11,Actividades!AN$9:AN$48)</f>
        <v>2185882367</v>
      </c>
      <c r="AP11" s="16">
        <f>SUMIF(Actividades!$M$9:$M$48,Metas!$M11,Actividades!AO$9:AO$48)</f>
        <v>2185882367</v>
      </c>
      <c r="AQ11" s="16">
        <f>SUMIF(Actividades!$M$9:$M$48,Metas!$M11,Actividades!AP$9:AP$48)</f>
        <v>1231961679</v>
      </c>
      <c r="AR11" s="16">
        <f>SUMIF(Actividades!$M$9:$M$48,Metas!$M11,Actividades!AQ$9:AQ$48)</f>
        <v>277482690</v>
      </c>
      <c r="AS11" s="16">
        <f>SUMIF(Actividades!$M$9:$M$48,Metas!$M11,Actividades!AR$9:AR$48)</f>
        <v>147149492</v>
      </c>
      <c r="AT11" s="16">
        <f>SUMIF(Actividades!$M$9:$M$48,Metas!$M11,Actividades!AS$9:AS$48)</f>
        <v>806789000</v>
      </c>
      <c r="AU11" s="16">
        <f>SUMIF(Actividades!$M$9:$M$48,Metas!$M11,Actividades!AT$9:AT$48)</f>
        <v>2793983194</v>
      </c>
      <c r="AV11" s="16">
        <f>SUMIF(Actividades!$M$9:$M$48,Metas!$M11,Actividades!AU$9:AU$48)</f>
        <v>2793983194</v>
      </c>
      <c r="AW11" s="16">
        <f>SUMIF(Actividades!$M$9:$M$48,Metas!$M11,Actividades!AV$9:AV$48)</f>
        <v>1531139269</v>
      </c>
      <c r="AX11" s="16">
        <f>SUMIF(Actividades!$M$9:$M$48,Metas!$M11,Actividades!AW$9:AW$48)</f>
        <v>953920688</v>
      </c>
      <c r="AY11" s="16">
        <f>SUMIF(Actividades!$M$9:$M$48,Metas!$M11,Actividades!AX$9:AX$48)</f>
        <v>767628990</v>
      </c>
      <c r="AZ11" s="16">
        <f>SUMIF(Actividades!$M$9:$M$48,Metas!$M11,Actividades!AY$9:AY$48)</f>
        <v>3420498000</v>
      </c>
      <c r="BA11" s="16">
        <f>SUMIF(Actividades!$M$9:$M$48,Metas!$M11,Actividades!AZ$9:AZ$48)</f>
        <v>3232127864</v>
      </c>
      <c r="BB11" s="16">
        <f>SUMIF(Actividades!$M$9:$M$48,Metas!$M11,Actividades!BA$9:BA$48)</f>
        <v>3232127864</v>
      </c>
      <c r="BC11" s="16">
        <f>SUMIF(Actividades!$M$9:$M$48,Metas!$M11,Actividades!BB$9:BB$48)</f>
        <v>2256069658</v>
      </c>
      <c r="BD11" s="16">
        <f>SUMIF(Actividades!$M$9:$M$48,Metas!$M11,Actividades!BC$9:BC$48)</f>
        <v>1262843925</v>
      </c>
      <c r="BE11" s="16">
        <f>SUMIF(Actividades!$M$9:$M$48,Metas!$M11,Actividades!BD$9:BD$48)</f>
        <v>890798896</v>
      </c>
      <c r="BF11" s="16">
        <f>SUMIF(Actividades!$M$9:$M$48,Metas!$M11,Actividades!BE$9:BE$48)</f>
        <v>1764164000</v>
      </c>
      <c r="BG11" s="120">
        <f>SUMIF(Actividades!$M$9:$M$48,Metas!$M11,Actividades!BF$9:BF$48)</f>
        <v>1462695787</v>
      </c>
      <c r="BH11" s="120">
        <f>SUMIF(Actividades!$M$9:$M$48,Metas!$M11,Actividades!BG$9:BG$48)</f>
        <v>1462695787</v>
      </c>
      <c r="BI11" s="16">
        <f>SUMIF(Actividades!$M$9:$M$48,Metas!$M11,Actividades!BH$9:BH$48)</f>
        <v>471552408</v>
      </c>
      <c r="BJ11" s="16">
        <f>SUMIF(Actividades!$M$9:$M$48,Metas!$M11,Actividades!BI$9:BI$48)</f>
        <v>976058206</v>
      </c>
      <c r="BK11" s="16">
        <f>SUMIF(Actividades!$M$9:$M$48,Metas!$M11,Actividades!BJ$9:BJ$48)</f>
        <v>739297152</v>
      </c>
      <c r="BL11" s="16">
        <f>SUMIF(Actividades!$M$9:$M$48,Metas!$M11,Actividades!BK$9:BK$48)</f>
        <v>10195138488</v>
      </c>
    </row>
    <row r="12" spans="1:64" ht="49.5" customHeight="1" x14ac:dyDescent="0.25">
      <c r="A12" s="57">
        <v>1</v>
      </c>
      <c r="B12" s="57" t="s">
        <v>70</v>
      </c>
      <c r="C12" s="57" t="s">
        <v>71</v>
      </c>
      <c r="D12" s="57" t="s">
        <v>72</v>
      </c>
      <c r="E12" s="57">
        <v>4</v>
      </c>
      <c r="F12" s="57" t="s">
        <v>73</v>
      </c>
      <c r="G12" s="57">
        <v>3</v>
      </c>
      <c r="H12" s="57" t="s">
        <v>74</v>
      </c>
      <c r="I12" s="57">
        <v>9</v>
      </c>
      <c r="J12" s="57" t="s">
        <v>75</v>
      </c>
      <c r="K12" s="57">
        <v>7828</v>
      </c>
      <c r="L12" s="57" t="s">
        <v>76</v>
      </c>
      <c r="M12" s="57">
        <v>3</v>
      </c>
      <c r="N12" s="58" t="s">
        <v>104</v>
      </c>
      <c r="O12" s="58" t="s">
        <v>89</v>
      </c>
      <c r="P12" s="57" t="s">
        <v>90</v>
      </c>
      <c r="Q12" s="57"/>
      <c r="R12" s="57"/>
      <c r="S12" s="57"/>
      <c r="T12" s="54" t="s">
        <v>105</v>
      </c>
      <c r="U12" s="56" t="s">
        <v>106</v>
      </c>
      <c r="V12" s="55">
        <v>0</v>
      </c>
      <c r="W12" s="33">
        <v>0.1</v>
      </c>
      <c r="X12" s="42">
        <v>0.1</v>
      </c>
      <c r="Y12" s="33">
        <v>0.45</v>
      </c>
      <c r="Z12" s="33">
        <v>0.45</v>
      </c>
      <c r="AA12" s="33">
        <v>0.6</v>
      </c>
      <c r="AB12" s="67">
        <v>0.6</v>
      </c>
      <c r="AC12" s="33">
        <v>0.9</v>
      </c>
      <c r="AD12" s="71">
        <v>0.8999999999999998</v>
      </c>
      <c r="AE12" s="33">
        <v>1</v>
      </c>
      <c r="AF12" s="75">
        <v>0.66800000000000004</v>
      </c>
      <c r="AG12" s="32">
        <v>1</v>
      </c>
      <c r="AH12" s="16">
        <f>SUMIF(Actividades!$M$9:$M$48,Metas!$M12,Actividades!AG$9:AG$48)</f>
        <v>4655346936</v>
      </c>
      <c r="AI12" s="16">
        <f>SUMIF(Actividades!$M$9:$M$48,Metas!$M12,Actividades!AH$9:AH$48)</f>
        <v>30736205751</v>
      </c>
      <c r="AJ12" s="16">
        <f>SUMIF(Actividades!$M$9:$M$48,Metas!$M12,Actividades!AI$9:AI$48)</f>
        <v>30463917587</v>
      </c>
      <c r="AK12" s="16">
        <f>SUMIF(Actividades!$M$9:$M$48,Metas!$M12,Actividades!AJ$9:AJ$48)</f>
        <v>16371332433</v>
      </c>
      <c r="AL12" s="16">
        <f>SUMIF(Actividades!$M$9:$M$48,Metas!$M12,Actividades!AK$9:AK$48)</f>
        <v>0</v>
      </c>
      <c r="AM12" s="16">
        <f>SUMIF(Actividades!$M$9:$M$48,Metas!$M12,Actividades!AL$9:AL$48)</f>
        <v>0</v>
      </c>
      <c r="AN12" s="16">
        <f>SUMIF(Actividades!$M$9:$M$48,Metas!$M12,Actividades!AM$9:AM$48)</f>
        <v>8938493000</v>
      </c>
      <c r="AO12" s="16">
        <f>SUMIF(Actividades!$M$9:$M$48,Metas!$M12,Actividades!AN$9:AN$48)</f>
        <v>83971202251</v>
      </c>
      <c r="AP12" s="16">
        <f>SUMIF(Actividades!$M$9:$M$48,Metas!$M12,Actividades!AO$9:AO$48)</f>
        <v>83943465373</v>
      </c>
      <c r="AQ12" s="16">
        <f>SUMIF(Actividades!$M$9:$M$48,Metas!$M12,Actividades!AP$9:AP$48)</f>
        <v>60218490707</v>
      </c>
      <c r="AR12" s="16">
        <f>SUMIF(Actividades!$M$9:$M$48,Metas!$M12,Actividades!AQ$9:AQ$48)</f>
        <v>14092585154</v>
      </c>
      <c r="AS12" s="16">
        <f>SUMIF(Actividades!$M$9:$M$48,Metas!$M12,Actividades!AR$9:AR$48)</f>
        <v>246206738</v>
      </c>
      <c r="AT12" s="16">
        <f>SUMIF(Actividades!$M$9:$M$48,Metas!$M12,Actividades!AS$9:AS$48)</f>
        <v>8286156000</v>
      </c>
      <c r="AU12" s="16">
        <f>SUMIF(Actividades!$M$9:$M$48,Metas!$M12,Actividades!AT$9:AT$48)</f>
        <v>21507990099</v>
      </c>
      <c r="AV12" s="16">
        <f>SUMIF(Actividades!$M$9:$M$48,Metas!$M12,Actividades!AU$9:AU$48)</f>
        <v>21507990099</v>
      </c>
      <c r="AW12" s="16">
        <f>SUMIF(Actividades!$M$9:$M$48,Metas!$M12,Actividades!AV$9:AV$48)</f>
        <v>16891825775</v>
      </c>
      <c r="AX12" s="16">
        <f>SUMIF(Actividades!$M$9:$M$48,Metas!$M12,Actividades!AW$9:AW$48)</f>
        <v>23724974666</v>
      </c>
      <c r="AY12" s="16">
        <f>SUMIF(Actividades!$M$9:$M$48,Metas!$M12,Actividades!AX$9:AX$48)</f>
        <v>20391659396</v>
      </c>
      <c r="AZ12" s="16">
        <f>SUMIF(Actividades!$M$9:$M$48,Metas!$M12,Actividades!AY$9:AY$48)</f>
        <v>5362662000</v>
      </c>
      <c r="BA12" s="16">
        <f>SUMIF(Actividades!$M$9:$M$48,Metas!$M12,Actividades!AZ$9:AZ$48)</f>
        <v>1302414089</v>
      </c>
      <c r="BB12" s="16">
        <f>SUMIF(Actividades!$M$9:$M$48,Metas!$M12,Actividades!BA$9:BA$48)</f>
        <v>1302414089</v>
      </c>
      <c r="BC12" s="16">
        <f>SUMIF(Actividades!$M$9:$M$48,Metas!$M12,Actividades!BB$9:BB$48)</f>
        <v>885929293</v>
      </c>
      <c r="BD12" s="16">
        <f>SUMIF(Actividades!$M$9:$M$48,Metas!$M12,Actividades!BC$9:BC$48)</f>
        <v>4616164324</v>
      </c>
      <c r="BE12" s="16">
        <f>SUMIF(Actividades!$M$9:$M$48,Metas!$M12,Actividades!BD$9:BD$48)</f>
        <v>2253802835</v>
      </c>
      <c r="BF12" s="16">
        <f>SUMIF(Actividades!$M$9:$M$48,Metas!$M12,Actividades!BE$9:BE$48)</f>
        <v>710885000</v>
      </c>
      <c r="BG12" s="120">
        <f>SUMIF(Actividades!$M$9:$M$48,Metas!$M12,Actividades!BF$9:BF$48)</f>
        <v>250822133</v>
      </c>
      <c r="BH12" s="120">
        <f>SUMIF(Actividades!$M$9:$M$48,Metas!$M12,Actividades!BG$9:BG$48)</f>
        <v>250822133</v>
      </c>
      <c r="BI12" s="16">
        <f>SUMIF(Actividades!$M$9:$M$48,Metas!$M12,Actividades!BH$9:BH$48)</f>
        <v>129851643</v>
      </c>
      <c r="BJ12" s="16">
        <f>SUMIF(Actividades!$M$9:$M$48,Metas!$M12,Actividades!BI$9:BI$48)</f>
        <v>416484796</v>
      </c>
      <c r="BK12" s="16">
        <f>SUMIF(Actividades!$M$9:$M$48,Metas!$M12,Actividades!BJ$9:BJ$48)</f>
        <v>271556635</v>
      </c>
      <c r="BL12" s="16">
        <f>SUMIF(Actividades!$M$9:$M$48,Metas!$M12,Actividades!BK$9:BK$48)</f>
        <v>137768634323</v>
      </c>
    </row>
    <row r="13" spans="1:64" ht="105.75" customHeight="1" x14ac:dyDescent="0.25">
      <c r="A13" s="57">
        <v>1</v>
      </c>
      <c r="B13" s="57" t="s">
        <v>70</v>
      </c>
      <c r="C13" s="57" t="s">
        <v>71</v>
      </c>
      <c r="D13" s="57" t="s">
        <v>72</v>
      </c>
      <c r="E13" s="57">
        <v>4</v>
      </c>
      <c r="F13" s="57" t="s">
        <v>73</v>
      </c>
      <c r="G13" s="57">
        <v>3</v>
      </c>
      <c r="H13" s="57" t="s">
        <v>74</v>
      </c>
      <c r="I13" s="57">
        <v>9</v>
      </c>
      <c r="J13" s="57" t="s">
        <v>75</v>
      </c>
      <c r="K13" s="57">
        <v>7828</v>
      </c>
      <c r="L13" s="57" t="s">
        <v>76</v>
      </c>
      <c r="M13" s="57">
        <v>4</v>
      </c>
      <c r="N13" s="58" t="s">
        <v>107</v>
      </c>
      <c r="O13" s="58" t="s">
        <v>89</v>
      </c>
      <c r="P13" s="57" t="s">
        <v>90</v>
      </c>
      <c r="Q13" s="57"/>
      <c r="R13" s="57" t="s">
        <v>108</v>
      </c>
      <c r="S13" s="57" t="s">
        <v>109</v>
      </c>
      <c r="T13" s="54" t="s">
        <v>110</v>
      </c>
      <c r="U13" s="56" t="s">
        <v>106</v>
      </c>
      <c r="V13" s="55" t="s">
        <v>111</v>
      </c>
      <c r="W13" s="29" t="s">
        <v>112</v>
      </c>
      <c r="X13" s="45" t="s">
        <v>113</v>
      </c>
      <c r="Y13" s="33" t="s">
        <v>114</v>
      </c>
      <c r="Z13" s="33" t="s">
        <v>115</v>
      </c>
      <c r="AA13" s="33" t="s">
        <v>116</v>
      </c>
      <c r="AB13" s="66" t="s">
        <v>117</v>
      </c>
      <c r="AC13" s="33" t="s">
        <v>118</v>
      </c>
      <c r="AD13" s="70" t="s">
        <v>119</v>
      </c>
      <c r="AE13" s="33" t="s">
        <v>120</v>
      </c>
      <c r="AF13" s="76" t="s">
        <v>121</v>
      </c>
      <c r="AG13" s="32" t="s">
        <v>120</v>
      </c>
      <c r="AH13" s="16">
        <f>SUMIF(Actividades!$M$9:$M$48,Metas!$M13,Actividades!AG$9:AG$48)</f>
        <v>935306778</v>
      </c>
      <c r="AI13" s="16">
        <f>SUMIF(Actividades!$M$9:$M$48,Metas!$M13,Actividades!AH$9:AH$48)</f>
        <v>506452363</v>
      </c>
      <c r="AJ13" s="16">
        <f>SUMIF(Actividades!$M$9:$M$48,Metas!$M13,Actividades!AI$9:AI$48)</f>
        <v>506452362</v>
      </c>
      <c r="AK13" s="16">
        <f>SUMIF(Actividades!$M$9:$M$48,Metas!$M13,Actividades!AJ$9:AJ$48)</f>
        <v>215695396</v>
      </c>
      <c r="AL13" s="16">
        <f>SUMIF(Actividades!$M$9:$M$48,Metas!$M13,Actividades!AK$9:AK$48)</f>
        <v>0</v>
      </c>
      <c r="AM13" s="16">
        <f>SUMIF(Actividades!$M$9:$M$48,Metas!$M13,Actividades!AL$9:AL$48)</f>
        <v>0</v>
      </c>
      <c r="AN13" s="16">
        <f>SUMIF(Actividades!$M$9:$M$48,Metas!$M13,Actividades!AM$9:AM$48)</f>
        <v>1500000000</v>
      </c>
      <c r="AO13" s="16">
        <f>SUMIF(Actividades!$M$9:$M$48,Metas!$M13,Actividades!AN$9:AN$48)</f>
        <v>2883677649</v>
      </c>
      <c r="AP13" s="16">
        <f>SUMIF(Actividades!$M$9:$M$48,Metas!$M13,Actividades!AO$9:AO$48)</f>
        <v>2875513649</v>
      </c>
      <c r="AQ13" s="16">
        <f>SUMIF(Actividades!$M$9:$M$48,Metas!$M13,Actividades!AP$9:AP$48)</f>
        <v>1469008049</v>
      </c>
      <c r="AR13" s="16">
        <f>SUMIF(Actividades!$M$9:$M$48,Metas!$M13,Actividades!AQ$9:AQ$48)</f>
        <v>290756966</v>
      </c>
      <c r="AS13" s="16">
        <f>SUMIF(Actividades!$M$9:$M$48,Metas!$M13,Actividades!AR$9:AR$48)</f>
        <v>132319471</v>
      </c>
      <c r="AT13" s="16">
        <f>SUMIF(Actividades!$M$9:$M$48,Metas!$M13,Actividades!AS$9:AS$48)</f>
        <v>1270156000</v>
      </c>
      <c r="AU13" s="16">
        <f>SUMIF(Actividades!$M$9:$M$48,Metas!$M13,Actividades!AT$9:AT$48)</f>
        <v>2742642936</v>
      </c>
      <c r="AV13" s="16">
        <f>SUMIF(Actividades!$M$9:$M$48,Metas!$M13,Actividades!AU$9:AU$48)</f>
        <v>2742229626</v>
      </c>
      <c r="AW13" s="16">
        <f>SUMIF(Actividades!$M$9:$M$48,Metas!$M13,Actividades!AV$9:AV$48)</f>
        <v>1418460143</v>
      </c>
      <c r="AX13" s="16">
        <f>SUMIF(Actividades!$M$9:$M$48,Metas!$M13,Actividades!AW$9:AW$48)</f>
        <v>1406505600</v>
      </c>
      <c r="AY13" s="16">
        <f>SUMIF(Actividades!$M$9:$M$48,Metas!$M13,Actividades!AX$9:AX$48)</f>
        <v>1289331689</v>
      </c>
      <c r="AZ13" s="16">
        <f>SUMIF(Actividades!$M$9:$M$48,Metas!$M13,Actividades!AY$9:AY$48)</f>
        <v>2934963000</v>
      </c>
      <c r="BA13" s="16">
        <f>SUMIF(Actividades!$M$9:$M$48,Metas!$M13,Actividades!AZ$9:AZ$48)</f>
        <v>3022601447</v>
      </c>
      <c r="BB13" s="16">
        <f>SUMIF(Actividades!$M$9:$M$48,Metas!$M13,Actividades!BA$9:BA$48)</f>
        <v>3022484947</v>
      </c>
      <c r="BC13" s="16">
        <f>SUMIF(Actividades!$M$9:$M$48,Metas!$M13,Actividades!BB$9:BB$48)</f>
        <v>1698958780</v>
      </c>
      <c r="BD13" s="16">
        <f>SUMIF(Actividades!$M$9:$M$48,Metas!$M13,Actividades!BC$9:BC$48)</f>
        <v>1323769483</v>
      </c>
      <c r="BE13" s="16">
        <f>SUMIF(Actividades!$M$9:$M$48,Metas!$M13,Actividades!BD$9:BD$48)</f>
        <v>1103448195</v>
      </c>
      <c r="BF13" s="16">
        <f>SUMIF(Actividades!$M$9:$M$48,Metas!$M13,Actividades!BE$9:BE$48)</f>
        <v>1866470000</v>
      </c>
      <c r="BG13" s="120">
        <f>SUMIF(Actividades!$M$9:$M$48,Metas!$M13,Actividades!BF$9:BF$48)</f>
        <v>1606097494</v>
      </c>
      <c r="BH13" s="120">
        <f>SUMIF(Actividades!$M$9:$M$48,Metas!$M13,Actividades!BG$9:BG$48)</f>
        <v>1606097494</v>
      </c>
      <c r="BI13" s="16">
        <f>SUMIF(Actividades!$M$9:$M$48,Metas!$M13,Actividades!BH$9:BH$48)</f>
        <v>436577902</v>
      </c>
      <c r="BJ13" s="16">
        <f>SUMIF(Actividades!$M$9:$M$48,Metas!$M13,Actividades!BI$9:BI$48)</f>
        <v>1323526167</v>
      </c>
      <c r="BK13" s="16">
        <f>SUMIF(Actividades!$M$9:$M$48,Metas!$M13,Actividades!BJ$9:BJ$48)</f>
        <v>906339781</v>
      </c>
      <c r="BL13" s="16">
        <f>SUMIF(Actividades!$M$9:$M$48,Metas!$M13,Actividades!BK$9:BK$48)</f>
        <v>10761471889</v>
      </c>
    </row>
    <row r="14" spans="1:64" ht="82.5" customHeight="1" x14ac:dyDescent="0.25">
      <c r="A14" s="57">
        <v>1</v>
      </c>
      <c r="B14" s="57" t="s">
        <v>70</v>
      </c>
      <c r="C14" s="57" t="s">
        <v>71</v>
      </c>
      <c r="D14" s="57" t="s">
        <v>72</v>
      </c>
      <c r="E14" s="57">
        <v>4</v>
      </c>
      <c r="F14" s="57" t="s">
        <v>73</v>
      </c>
      <c r="G14" s="57">
        <v>3</v>
      </c>
      <c r="H14" s="57" t="s">
        <v>74</v>
      </c>
      <c r="I14" s="57">
        <v>9</v>
      </c>
      <c r="J14" s="57" t="s">
        <v>75</v>
      </c>
      <c r="K14" s="57">
        <v>7828</v>
      </c>
      <c r="L14" s="57" t="s">
        <v>76</v>
      </c>
      <c r="M14" s="57">
        <v>5</v>
      </c>
      <c r="N14" s="58" t="s">
        <v>122</v>
      </c>
      <c r="O14" s="58" t="s">
        <v>89</v>
      </c>
      <c r="P14" s="57" t="s">
        <v>90</v>
      </c>
      <c r="Q14" s="57"/>
      <c r="R14" s="57"/>
      <c r="S14" s="57"/>
      <c r="T14" s="54" t="s">
        <v>123</v>
      </c>
      <c r="U14" s="56" t="s">
        <v>92</v>
      </c>
      <c r="V14" s="55" t="s">
        <v>124</v>
      </c>
      <c r="W14" s="29" t="s">
        <v>125</v>
      </c>
      <c r="X14" s="45" t="s">
        <v>126</v>
      </c>
      <c r="Y14" s="33" t="s">
        <v>125</v>
      </c>
      <c r="Z14" s="33" t="s">
        <v>127</v>
      </c>
      <c r="AA14" s="33" t="s">
        <v>125</v>
      </c>
      <c r="AB14" s="66" t="s">
        <v>128</v>
      </c>
      <c r="AC14" s="33" t="s">
        <v>125</v>
      </c>
      <c r="AD14" s="70" t="s">
        <v>129</v>
      </c>
      <c r="AE14" s="33" t="s">
        <v>125</v>
      </c>
      <c r="AF14" s="76" t="s">
        <v>130</v>
      </c>
      <c r="AG14" s="30" t="s">
        <v>125</v>
      </c>
      <c r="AH14" s="16">
        <f>SUMIF(Actividades!$M$9:$M$48,Metas!$M14,Actividades!AG$9:AG$48)</f>
        <v>1414848608</v>
      </c>
      <c r="AI14" s="16">
        <f>SUMIF(Actividades!$M$9:$M$48,Metas!$M14,Actividades!AH$9:AH$48)</f>
        <v>1740450286</v>
      </c>
      <c r="AJ14" s="16">
        <f>SUMIF(Actividades!$M$9:$M$48,Metas!$M14,Actividades!AI$9:AI$48)</f>
        <v>1427592561</v>
      </c>
      <c r="AK14" s="16">
        <f>SUMIF(Actividades!$M$9:$M$48,Metas!$M14,Actividades!AJ$9:AJ$48)</f>
        <v>397334611</v>
      </c>
      <c r="AL14" s="16">
        <f>SUMIF(Actividades!$M$9:$M$48,Metas!$M14,Actividades!AK$9:AK$48)</f>
        <v>0</v>
      </c>
      <c r="AM14" s="16">
        <f>SUMIF(Actividades!$M$9:$M$48,Metas!$M14,Actividades!AL$9:AL$48)</f>
        <v>0</v>
      </c>
      <c r="AN14" s="16">
        <f>SUMIF(Actividades!$M$9:$M$48,Metas!$M14,Actividades!AM$9:AM$48)</f>
        <v>2700000000</v>
      </c>
      <c r="AO14" s="16">
        <f>SUMIF(Actividades!$M$9:$M$48,Metas!$M14,Actividades!AN$9:AN$48)</f>
        <v>2854913761</v>
      </c>
      <c r="AP14" s="16">
        <f>SUMIF(Actividades!$M$9:$M$48,Metas!$M14,Actividades!AO$9:AO$48)</f>
        <v>2854913761</v>
      </c>
      <c r="AQ14" s="16">
        <f>SUMIF(Actividades!$M$9:$M$48,Metas!$M14,Actividades!AP$9:AP$48)</f>
        <v>1689336061</v>
      </c>
      <c r="AR14" s="16">
        <f>SUMIF(Actividades!$M$9:$M$48,Metas!$M14,Actividades!AQ$9:AQ$48)</f>
        <v>1030257950</v>
      </c>
      <c r="AS14" s="16">
        <f>SUMIF(Actividades!$M$9:$M$48,Metas!$M14,Actividades!AR$9:AR$48)</f>
        <v>997862269</v>
      </c>
      <c r="AT14" s="16">
        <f>SUMIF(Actividades!$M$9:$M$48,Metas!$M14,Actividades!AS$9:AS$48)</f>
        <v>1592941000</v>
      </c>
      <c r="AU14" s="16">
        <f>SUMIF(Actividades!$M$9:$M$48,Metas!$M14,Actividades!AT$9:AT$48)</f>
        <v>2443313959</v>
      </c>
      <c r="AV14" s="16">
        <f>SUMIF(Actividades!$M$9:$M$48,Metas!$M14,Actividades!AU$9:AU$48)</f>
        <v>2274642943</v>
      </c>
      <c r="AW14" s="16">
        <f>SUMIF(Actividades!$M$9:$M$48,Metas!$M14,Actividades!AV$9:AV$48)</f>
        <v>1101614384</v>
      </c>
      <c r="AX14" s="16">
        <f>SUMIF(Actividades!$M$9:$M$48,Metas!$M14,Actividades!AW$9:AW$48)</f>
        <v>1165577700</v>
      </c>
      <c r="AY14" s="16">
        <f>SUMIF(Actividades!$M$9:$M$48,Metas!$M14,Actividades!AX$9:AX$48)</f>
        <v>1127948143</v>
      </c>
      <c r="AZ14" s="16">
        <f>SUMIF(Actividades!$M$9:$M$48,Metas!$M14,Actividades!AY$9:AY$48)</f>
        <v>5199558000</v>
      </c>
      <c r="BA14" s="16">
        <f>SUMIF(Actividades!$M$9:$M$48,Metas!$M14,Actividades!AZ$9:AZ$48)</f>
        <v>2704032749</v>
      </c>
      <c r="BB14" s="16">
        <f>SUMIF(Actividades!$M$9:$M$48,Metas!$M14,Actividades!BA$9:BA$48)</f>
        <v>2704032749</v>
      </c>
      <c r="BC14" s="16">
        <f>SUMIF(Actividades!$M$9:$M$48,Metas!$M14,Actividades!BB$9:BB$48)</f>
        <v>1216620607</v>
      </c>
      <c r="BD14" s="16">
        <f>SUMIF(Actividades!$M$9:$M$48,Metas!$M14,Actividades!BC$9:BC$48)</f>
        <v>1173028559</v>
      </c>
      <c r="BE14" s="16">
        <f>SUMIF(Actividades!$M$9:$M$48,Metas!$M14,Actividades!BD$9:BD$48)</f>
        <v>1039529435</v>
      </c>
      <c r="BF14" s="16">
        <f>SUMIF(Actividades!$M$9:$M$48,Metas!$M14,Actividades!BE$9:BE$48)</f>
        <v>2910699000</v>
      </c>
      <c r="BG14" s="120">
        <f>SUMIF(Actividades!$M$9:$M$48,Metas!$M14,Actividades!BF$9:BF$48)</f>
        <v>904302056</v>
      </c>
      <c r="BH14" s="120">
        <f>SUMIF(Actividades!$M$9:$M$48,Metas!$M14,Actividades!BG$9:BG$48)</f>
        <v>904302056</v>
      </c>
      <c r="BI14" s="16">
        <f>SUMIF(Actividades!$M$9:$M$48,Metas!$M14,Actividades!BH$9:BH$48)</f>
        <v>276499851</v>
      </c>
      <c r="BJ14" s="16">
        <f>SUMIF(Actividades!$M$9:$M$48,Metas!$M14,Actividades!BI$9:BI$48)</f>
        <v>1487412142</v>
      </c>
      <c r="BK14" s="16">
        <f>SUMIF(Actividades!$M$9:$M$48,Metas!$M14,Actividades!BJ$9:BJ$48)</f>
        <v>630913688</v>
      </c>
      <c r="BL14" s="16">
        <f>SUMIF(Actividades!$M$9:$M$48,Metas!$M14,Actividades!BK$9:BK$48)</f>
        <v>10647012811</v>
      </c>
    </row>
    <row r="15" spans="1:64" ht="93" customHeight="1" x14ac:dyDescent="0.25">
      <c r="A15" s="57">
        <v>1</v>
      </c>
      <c r="B15" s="57" t="s">
        <v>70</v>
      </c>
      <c r="C15" s="57" t="s">
        <v>131</v>
      </c>
      <c r="D15" s="57" t="s">
        <v>132</v>
      </c>
      <c r="E15" s="57">
        <v>4</v>
      </c>
      <c r="F15" s="57" t="s">
        <v>73</v>
      </c>
      <c r="G15" s="57">
        <v>3</v>
      </c>
      <c r="H15" s="57" t="s">
        <v>74</v>
      </c>
      <c r="I15" s="57">
        <v>9</v>
      </c>
      <c r="J15" s="57" t="s">
        <v>75</v>
      </c>
      <c r="K15" s="57">
        <v>7828</v>
      </c>
      <c r="L15" s="57" t="s">
        <v>76</v>
      </c>
      <c r="M15" s="57">
        <v>6</v>
      </c>
      <c r="N15" s="58" t="s">
        <v>133</v>
      </c>
      <c r="O15" s="58" t="s">
        <v>89</v>
      </c>
      <c r="P15" s="57" t="s">
        <v>79</v>
      </c>
      <c r="Q15" s="57">
        <v>13</v>
      </c>
      <c r="R15" s="57" t="s">
        <v>134</v>
      </c>
      <c r="S15" s="57" t="s">
        <v>109</v>
      </c>
      <c r="T15" s="54" t="s">
        <v>135</v>
      </c>
      <c r="U15" s="56" t="s">
        <v>106</v>
      </c>
      <c r="V15" s="55">
        <v>0</v>
      </c>
      <c r="W15" s="41">
        <v>0.05</v>
      </c>
      <c r="X15" s="28">
        <v>0.05</v>
      </c>
      <c r="Y15" s="33">
        <v>0.3</v>
      </c>
      <c r="Z15" s="33">
        <v>0.3</v>
      </c>
      <c r="AA15" s="33">
        <v>0.3</v>
      </c>
      <c r="AB15" s="68">
        <v>0.30000000000000004</v>
      </c>
      <c r="AC15" s="33">
        <v>0.25</v>
      </c>
      <c r="AD15" s="72">
        <v>0.24999999999999997</v>
      </c>
      <c r="AE15" s="33">
        <v>0.1</v>
      </c>
      <c r="AF15" s="76">
        <v>0.08</v>
      </c>
      <c r="AG15" s="30" t="s">
        <v>136</v>
      </c>
      <c r="AH15" s="16">
        <f>SUMIF(Actividades!$M$9:$M$48,Metas!$M15,Actividades!AG$9:AG$48)</f>
        <v>517168240</v>
      </c>
      <c r="AI15" s="16">
        <f>SUMIF(Actividades!$M$9:$M$48,Metas!$M15,Actividades!AH$9:AH$48)</f>
        <v>101095488</v>
      </c>
      <c r="AJ15" s="16">
        <f>SUMIF(Actividades!$M$9:$M$48,Metas!$M15,Actividades!AI$9:AI$48)</f>
        <v>101095488</v>
      </c>
      <c r="AK15" s="16">
        <f>SUMIF(Actividades!$M$9:$M$48,Metas!$M15,Actividades!AJ$9:AJ$48)</f>
        <v>92106735</v>
      </c>
      <c r="AL15" s="16">
        <f>SUMIF(Actividades!$M$9:$M$48,Metas!$M15,Actividades!AK$9:AK$48)</f>
        <v>0</v>
      </c>
      <c r="AM15" s="16">
        <f>SUMIF(Actividades!$M$9:$M$48,Metas!$M15,Actividades!AL$9:AL$48)</f>
        <v>0</v>
      </c>
      <c r="AN15" s="16">
        <f>SUMIF(Actividades!$M$9:$M$48,Metas!$M15,Actividades!AM$9:AM$48)</f>
        <v>2700000000</v>
      </c>
      <c r="AO15" s="16">
        <f>SUMIF(Actividades!$M$9:$M$48,Metas!$M15,Actividades!AN$9:AN$48)</f>
        <v>9918902494</v>
      </c>
      <c r="AP15" s="16">
        <f>SUMIF(Actividades!$M$9:$M$48,Metas!$M15,Actividades!AO$9:AO$48)</f>
        <v>9918902494</v>
      </c>
      <c r="AQ15" s="16">
        <f>SUMIF(Actividades!$M$9:$M$48,Metas!$M15,Actividades!AP$9:AP$48)</f>
        <v>5047944142</v>
      </c>
      <c r="AR15" s="16">
        <f>SUMIF(Actividades!$M$9:$M$48,Metas!$M15,Actividades!AQ$9:AQ$48)</f>
        <v>8988753</v>
      </c>
      <c r="AS15" s="16">
        <f>SUMIF(Actividades!$M$9:$M$48,Metas!$M15,Actividades!AR$9:AR$48)</f>
        <v>8988753</v>
      </c>
      <c r="AT15" s="16">
        <f>SUMIF(Actividades!$M$9:$M$48,Metas!$M15,Actividades!AS$9:AS$48)</f>
        <v>2613517000</v>
      </c>
      <c r="AU15" s="16">
        <f>SUMIF(Actividades!$M$9:$M$48,Metas!$M15,Actividades!AT$9:AT$48)</f>
        <v>12944540458</v>
      </c>
      <c r="AV15" s="16">
        <f>SUMIF(Actividades!$M$9:$M$48,Metas!$M15,Actividades!AU$9:AU$48)</f>
        <v>12944540458</v>
      </c>
      <c r="AW15" s="16">
        <f>SUMIF(Actividades!$M$9:$M$48,Metas!$M15,Actividades!AV$9:AV$48)</f>
        <v>6569745782</v>
      </c>
      <c r="AX15" s="16">
        <f>SUMIF(Actividades!$M$9:$M$48,Metas!$M15,Actividades!AW$9:AW$48)</f>
        <v>4870958352</v>
      </c>
      <c r="AY15" s="16">
        <f>SUMIF(Actividades!$M$9:$M$48,Metas!$M15,Actividades!AX$9:AX$48)</f>
        <v>4457164626</v>
      </c>
      <c r="AZ15" s="16">
        <f>SUMIF(Actividades!$M$9:$M$48,Metas!$M15,Actividades!AY$9:AY$48)</f>
        <v>16316770000</v>
      </c>
      <c r="BA15" s="16">
        <f>SUMIF(Actividades!$M$9:$M$48,Metas!$M15,Actividades!AZ$9:AZ$48)</f>
        <v>16230962849</v>
      </c>
      <c r="BB15" s="16">
        <f>SUMIF(Actividades!$M$9:$M$48,Metas!$M15,Actividades!BA$9:BA$48)</f>
        <v>16227929289</v>
      </c>
      <c r="BC15" s="16">
        <f>SUMIF(Actividades!$M$9:$M$48,Metas!$M15,Actividades!BB$9:BB$48)</f>
        <v>10936742094</v>
      </c>
      <c r="BD15" s="16">
        <f>SUMIF(Actividades!$M$9:$M$48,Metas!$M15,Actividades!BC$9:BC$48)</f>
        <v>6374794676</v>
      </c>
      <c r="BE15" s="16">
        <f>SUMIF(Actividades!$M$9:$M$48,Metas!$M15,Actividades!BD$9:BD$48)</f>
        <v>4968197260</v>
      </c>
      <c r="BF15" s="16">
        <f>SUMIF(Actividades!$M$9:$M$48,Metas!$M15,Actividades!BE$9:BE$48)</f>
        <v>8859203000</v>
      </c>
      <c r="BG15" s="120">
        <f>SUMIF(Actividades!$M$9:$M$48,Metas!$M15,Actividades!BF$9:BF$48)</f>
        <v>7228760749</v>
      </c>
      <c r="BH15" s="120">
        <f>SUMIF(Actividades!$M$9:$M$48,Metas!$M15,Actividades!BG$9:BG$48)</f>
        <v>7228760749</v>
      </c>
      <c r="BI15" s="16">
        <f>SUMIF(Actividades!$M$9:$M$48,Metas!$M15,Actividades!BH$9:BH$48)</f>
        <v>2497713888</v>
      </c>
      <c r="BJ15" s="16">
        <f>SUMIF(Actividades!$M$9:$M$48,Metas!$M15,Actividades!BI$9:BI$48)</f>
        <v>5291187195</v>
      </c>
      <c r="BK15" s="16">
        <f>SUMIF(Actividades!$M$9:$M$48,Metas!$M15,Actividades!BJ$9:BJ$48)</f>
        <v>4104361648</v>
      </c>
      <c r="BL15" s="16">
        <f>SUMIF(Actividades!$M$9:$M$48,Metas!$M15,Actividades!BK$9:BK$48)</f>
        <v>46424262038</v>
      </c>
    </row>
    <row r="16" spans="1:64" ht="120" x14ac:dyDescent="0.25">
      <c r="A16" s="57">
        <v>1</v>
      </c>
      <c r="B16" s="57" t="s">
        <v>70</v>
      </c>
      <c r="C16" s="57" t="s">
        <v>131</v>
      </c>
      <c r="D16" s="57" t="s">
        <v>132</v>
      </c>
      <c r="E16" s="57">
        <v>4</v>
      </c>
      <c r="F16" s="57" t="s">
        <v>73</v>
      </c>
      <c r="G16" s="57">
        <v>3</v>
      </c>
      <c r="H16" s="57" t="s">
        <v>74</v>
      </c>
      <c r="I16" s="57">
        <v>9</v>
      </c>
      <c r="J16" s="57" t="s">
        <v>75</v>
      </c>
      <c r="K16" s="57">
        <v>7828</v>
      </c>
      <c r="L16" s="57" t="s">
        <v>76</v>
      </c>
      <c r="M16" s="57">
        <v>7</v>
      </c>
      <c r="N16" s="58" t="s">
        <v>137</v>
      </c>
      <c r="O16" s="58" t="s">
        <v>89</v>
      </c>
      <c r="P16" s="57" t="s">
        <v>90</v>
      </c>
      <c r="Q16" s="57"/>
      <c r="R16" s="57" t="s">
        <v>138</v>
      </c>
      <c r="S16" s="57" t="s">
        <v>109</v>
      </c>
      <c r="T16" s="54" t="s">
        <v>139</v>
      </c>
      <c r="U16" s="56" t="s">
        <v>106</v>
      </c>
      <c r="V16" s="55" t="s">
        <v>140</v>
      </c>
      <c r="W16" s="49">
        <v>6028</v>
      </c>
      <c r="X16" s="44">
        <v>7970</v>
      </c>
      <c r="Y16" s="44">
        <v>75351</v>
      </c>
      <c r="Z16" s="44">
        <v>81671</v>
      </c>
      <c r="AA16" s="44">
        <v>93084</v>
      </c>
      <c r="AB16" s="66">
        <v>91550</v>
      </c>
      <c r="AC16" s="44">
        <v>93000</v>
      </c>
      <c r="AD16" s="70">
        <v>97923</v>
      </c>
      <c r="AE16" s="44">
        <v>32000</v>
      </c>
      <c r="AF16" s="74">
        <v>35373</v>
      </c>
      <c r="AG16" s="44">
        <v>301405</v>
      </c>
      <c r="AH16" s="16">
        <f>SUMIF(Actividades!$M$9:$M$48,Metas!$M16,Actividades!AG$9:AG$48)</f>
        <v>2950053109</v>
      </c>
      <c r="AI16" s="16">
        <f>SUMIF(Actividades!$M$9:$M$48,Metas!$M16,Actividades!AH$9:AH$48)</f>
        <v>2361085177</v>
      </c>
      <c r="AJ16" s="16">
        <f>SUMIF(Actividades!$M$9:$M$48,Metas!$M16,Actividades!AI$9:AI$48)</f>
        <v>2361085177</v>
      </c>
      <c r="AK16" s="16">
        <f>SUMIF(Actividades!$M$9:$M$48,Metas!$M16,Actividades!AJ$9:AJ$48)</f>
        <v>1190915508</v>
      </c>
      <c r="AL16" s="16">
        <f>SUMIF(Actividades!$M$9:$M$48,Metas!$M16,Actividades!AK$9:AK$48)</f>
        <v>0</v>
      </c>
      <c r="AM16" s="16">
        <f>SUMIF(Actividades!$M$9:$M$48,Metas!$M16,Actividades!AL$9:AL$48)</f>
        <v>0</v>
      </c>
      <c r="AN16" s="16">
        <f>SUMIF(Actividades!$M$9:$M$48,Metas!$M16,Actividades!AM$9:AM$48)</f>
        <v>13000000000</v>
      </c>
      <c r="AO16" s="16">
        <f>SUMIF(Actividades!$M$9:$M$48,Metas!$M16,Actividades!AN$9:AN$48)</f>
        <v>8639923865</v>
      </c>
      <c r="AP16" s="16">
        <f>SUMIF(Actividades!$M$9:$M$48,Metas!$M16,Actividades!AO$9:AO$48)</f>
        <v>8639923865</v>
      </c>
      <c r="AQ16" s="16">
        <f>SUMIF(Actividades!$M$9:$M$48,Metas!$M16,Actividades!AP$9:AP$48)</f>
        <v>4552657032</v>
      </c>
      <c r="AR16" s="16">
        <f>SUMIF(Actividades!$M$9:$M$48,Metas!$M16,Actividades!AQ$9:AQ$48)</f>
        <v>1170169669</v>
      </c>
      <c r="AS16" s="16">
        <f>SUMIF(Actividades!$M$9:$M$48,Metas!$M16,Actividades!AR$9:AR$48)</f>
        <v>1148288922</v>
      </c>
      <c r="AT16" s="16">
        <f>SUMIF(Actividades!$M$9:$M$48,Metas!$M16,Actividades!AS$9:AS$48)</f>
        <v>3458167000</v>
      </c>
      <c r="AU16" s="16">
        <f>SUMIF(Actividades!$M$9:$M$48,Metas!$M16,Actividades!AT$9:AT$48)</f>
        <v>10550249022</v>
      </c>
      <c r="AV16" s="16">
        <f>SUMIF(Actividades!$M$9:$M$48,Metas!$M16,Actividades!AU$9:AU$48)</f>
        <v>10550249022</v>
      </c>
      <c r="AW16" s="16">
        <f>SUMIF(Actividades!$M$9:$M$48,Metas!$M16,Actividades!AV$9:AV$48)</f>
        <v>5858442572</v>
      </c>
      <c r="AX16" s="16">
        <f>SUMIF(Actividades!$M$9:$M$48,Metas!$M16,Actividades!AW$9:AW$48)</f>
        <v>4087266833</v>
      </c>
      <c r="AY16" s="16">
        <f>SUMIF(Actividades!$M$9:$M$48,Metas!$M16,Actividades!AX$9:AX$48)</f>
        <v>3747029439</v>
      </c>
      <c r="AZ16" s="16">
        <f>SUMIF(Actividades!$M$9:$M$48,Metas!$M16,Actividades!AY$9:AY$48)</f>
        <v>11441810000</v>
      </c>
      <c r="BA16" s="16">
        <f>SUMIF(Actividades!$M$9:$M$48,Metas!$M16,Actividades!AZ$9:AZ$48)</f>
        <v>13591311811</v>
      </c>
      <c r="BB16" s="16">
        <f>SUMIF(Actividades!$M$9:$M$48,Metas!$M16,Actividades!BA$9:BA$48)</f>
        <v>13591311811</v>
      </c>
      <c r="BC16" s="16">
        <f>SUMIF(Actividades!$M$9:$M$48,Metas!$M16,Actividades!BB$9:BB$48)</f>
        <v>9218221118</v>
      </c>
      <c r="BD16" s="16">
        <f>SUMIF(Actividades!$M$9:$M$48,Metas!$M16,Actividades!BC$9:BC$48)</f>
        <v>4691806450</v>
      </c>
      <c r="BE16" s="16">
        <f>SUMIF(Actividades!$M$9:$M$48,Metas!$M16,Actividades!BD$9:BD$48)</f>
        <v>3447589160</v>
      </c>
      <c r="BF16" s="16">
        <f>SUMIF(Actividades!$M$9:$M$48,Metas!$M16,Actividades!BE$9:BE$48)</f>
        <v>7418425000</v>
      </c>
      <c r="BG16" s="120">
        <f>SUMIF(Actividades!$M$9:$M$48,Metas!$M16,Actividades!BF$9:BF$48)</f>
        <v>6219055596</v>
      </c>
      <c r="BH16" s="120">
        <f>SUMIF(Actividades!$M$9:$M$48,Metas!$M16,Actividades!BG$9:BG$48)</f>
        <v>6219055596</v>
      </c>
      <c r="BI16" s="16">
        <f>SUMIF(Actividades!$M$9:$M$48,Metas!$M16,Actividades!BH$9:BH$48)</f>
        <v>1916297376</v>
      </c>
      <c r="BJ16" s="16">
        <f>SUMIF(Actividades!$M$9:$M$48,Metas!$M16,Actividades!BI$9:BI$48)</f>
        <v>4373090693</v>
      </c>
      <c r="BK16" s="16">
        <f>SUMIF(Actividades!$M$9:$M$48,Metas!$M16,Actividades!BJ$9:BJ$48)</f>
        <v>3423715803</v>
      </c>
      <c r="BL16" s="16">
        <f>SUMIF(Actividades!$M$9:$M$48,Metas!$M16,Actividades!BK$9:BK$48)</f>
        <v>41361625471</v>
      </c>
    </row>
    <row r="17" spans="1:64" ht="113.25" customHeight="1" x14ac:dyDescent="0.25">
      <c r="A17" s="57">
        <v>1</v>
      </c>
      <c r="B17" s="57" t="s">
        <v>70</v>
      </c>
      <c r="C17" s="57" t="s">
        <v>131</v>
      </c>
      <c r="D17" s="57" t="s">
        <v>132</v>
      </c>
      <c r="E17" s="57">
        <v>4</v>
      </c>
      <c r="F17" s="57" t="s">
        <v>73</v>
      </c>
      <c r="G17" s="57">
        <v>3</v>
      </c>
      <c r="H17" s="57" t="s">
        <v>74</v>
      </c>
      <c r="I17" s="57">
        <v>9</v>
      </c>
      <c r="J17" s="57" t="s">
        <v>75</v>
      </c>
      <c r="K17" s="57">
        <v>7828</v>
      </c>
      <c r="L17" s="57" t="s">
        <v>76</v>
      </c>
      <c r="M17" s="57">
        <v>8</v>
      </c>
      <c r="N17" s="58" t="s">
        <v>141</v>
      </c>
      <c r="O17" s="58" t="s">
        <v>89</v>
      </c>
      <c r="P17" s="57" t="s">
        <v>90</v>
      </c>
      <c r="Q17" s="57"/>
      <c r="R17" s="57" t="s">
        <v>108</v>
      </c>
      <c r="S17" s="57" t="s">
        <v>109</v>
      </c>
      <c r="T17" s="54" t="s">
        <v>142</v>
      </c>
      <c r="U17" s="56" t="s">
        <v>106</v>
      </c>
      <c r="V17" s="55" t="s">
        <v>143</v>
      </c>
      <c r="W17" s="49">
        <v>2520</v>
      </c>
      <c r="X17" s="44">
        <v>24988</v>
      </c>
      <c r="Y17" s="44">
        <v>31500</v>
      </c>
      <c r="Z17" s="44">
        <v>42591</v>
      </c>
      <c r="AA17" s="44">
        <v>30000</v>
      </c>
      <c r="AB17" s="66">
        <v>34323</v>
      </c>
      <c r="AC17" s="44">
        <v>30000</v>
      </c>
      <c r="AD17" s="70">
        <v>32204</v>
      </c>
      <c r="AE17" s="44">
        <v>9512</v>
      </c>
      <c r="AF17" s="74">
        <v>10894</v>
      </c>
      <c r="AG17" s="44">
        <v>126000</v>
      </c>
      <c r="AH17" s="16">
        <f>SUMIF(Actividades!$M$9:$M$48,Metas!$M17,Actividades!AG$9:AG$48)</f>
        <v>1866965341</v>
      </c>
      <c r="AI17" s="16">
        <f>SUMIF(Actividades!$M$9:$M$48,Metas!$M17,Actividades!AH$9:AH$48)</f>
        <v>2628121884</v>
      </c>
      <c r="AJ17" s="16">
        <f>SUMIF(Actividades!$M$9:$M$48,Metas!$M17,Actividades!AI$9:AI$48)</f>
        <v>2484531564</v>
      </c>
      <c r="AK17" s="16">
        <f>SUMIF(Actividades!$M$9:$M$48,Metas!$M17,Actividades!AJ$9:AJ$48)</f>
        <v>659964767</v>
      </c>
      <c r="AL17" s="16">
        <f>SUMIF(Actividades!$M$9:$M$48,Metas!$M17,Actividades!AK$9:AK$48)</f>
        <v>0</v>
      </c>
      <c r="AM17" s="16">
        <f>SUMIF(Actividades!$M$9:$M$48,Metas!$M17,Actividades!AL$9:AL$48)</f>
        <v>0</v>
      </c>
      <c r="AN17" s="16">
        <f>SUMIF(Actividades!$M$9:$M$48,Metas!$M17,Actividades!AM$9:AM$48)</f>
        <v>8500000000</v>
      </c>
      <c r="AO17" s="16">
        <f>SUMIF(Actividades!$M$9:$M$48,Metas!$M17,Actividades!AN$9:AN$48)</f>
        <v>5277920105</v>
      </c>
      <c r="AP17" s="16">
        <f>SUMIF(Actividades!$M$9:$M$48,Metas!$M17,Actividades!AO$9:AO$48)</f>
        <v>5277920105</v>
      </c>
      <c r="AQ17" s="16">
        <f>SUMIF(Actividades!$M$9:$M$48,Metas!$M17,Actividades!AP$9:AP$48)</f>
        <v>2581212185</v>
      </c>
      <c r="AR17" s="16">
        <f>SUMIF(Actividades!$M$9:$M$48,Metas!$M17,Actividades!AQ$9:AQ$48)</f>
        <v>1824566797</v>
      </c>
      <c r="AS17" s="16">
        <f>SUMIF(Actividades!$M$9:$M$48,Metas!$M17,Actividades!AR$9:AR$48)</f>
        <v>1590393655</v>
      </c>
      <c r="AT17" s="16">
        <f>SUMIF(Actividades!$M$9:$M$48,Metas!$M17,Actividades!AS$9:AS$48)</f>
        <v>2048681000</v>
      </c>
      <c r="AU17" s="16">
        <f>SUMIF(Actividades!$M$9:$M$48,Metas!$M17,Actividades!AT$9:AT$48)</f>
        <v>5409392750</v>
      </c>
      <c r="AV17" s="16">
        <f>SUMIF(Actividades!$M$9:$M$48,Metas!$M17,Actividades!AU$9:AU$48)</f>
        <v>5409392750</v>
      </c>
      <c r="AW17" s="16">
        <f>SUMIF(Actividades!$M$9:$M$48,Metas!$M17,Actividades!AV$9:AV$48)</f>
        <v>3157159326</v>
      </c>
      <c r="AX17" s="16">
        <f>SUMIF(Actividades!$M$9:$M$48,Metas!$M17,Actividades!AW$9:AW$48)</f>
        <v>2696707920</v>
      </c>
      <c r="AY17" s="16">
        <f>SUMIF(Actividades!$M$9:$M$48,Metas!$M17,Actividades!AX$9:AX$48)</f>
        <v>2499736344</v>
      </c>
      <c r="AZ17" s="16">
        <f>SUMIF(Actividades!$M$9:$M$48,Metas!$M17,Actividades!AY$9:AY$48)</f>
        <v>5372421000</v>
      </c>
      <c r="BA17" s="16">
        <f>SUMIF(Actividades!$M$9:$M$48,Metas!$M17,Actividades!AZ$9:AZ$48)</f>
        <v>5726464589</v>
      </c>
      <c r="BB17" s="16">
        <f>SUMIF(Actividades!$M$9:$M$48,Metas!$M17,Actividades!BA$9:BA$48)</f>
        <v>5726464589</v>
      </c>
      <c r="BC17" s="16">
        <f>SUMIF(Actividades!$M$9:$M$48,Metas!$M17,Actividades!BB$9:BB$48)</f>
        <v>3866711641</v>
      </c>
      <c r="BD17" s="16">
        <f>SUMIF(Actividades!$M$9:$M$48,Metas!$M17,Actividades!BC$9:BC$48)</f>
        <v>2252233424</v>
      </c>
      <c r="BE17" s="16">
        <f>SUMIF(Actividades!$M$9:$M$48,Metas!$M17,Actividades!BD$9:BD$48)</f>
        <v>1600241590</v>
      </c>
      <c r="BF17" s="16">
        <f>SUMIF(Actividades!$M$9:$M$48,Metas!$M17,Actividades!BE$9:BE$48)</f>
        <v>3125625000</v>
      </c>
      <c r="BG17" s="120">
        <f>SUMIF(Actividades!$M$9:$M$48,Metas!$M17,Actividades!BF$9:BF$48)</f>
        <v>2584959839</v>
      </c>
      <c r="BH17" s="120">
        <f>SUMIF(Actividades!$M$9:$M$48,Metas!$M17,Actividades!BG$9:BG$48)</f>
        <v>2584959839</v>
      </c>
      <c r="BI17" s="16">
        <f>SUMIF(Actividades!$M$9:$M$48,Metas!$M17,Actividades!BH$9:BH$48)</f>
        <v>888918892</v>
      </c>
      <c r="BJ17" s="16">
        <f>SUMIF(Actividades!$M$9:$M$48,Metas!$M17,Actividades!BI$9:BI$48)</f>
        <v>1859752948</v>
      </c>
      <c r="BK17" s="16">
        <f>SUMIF(Actividades!$M$9:$M$48,Metas!$M17,Actividades!BJ$9:BJ$48)</f>
        <v>1487883100</v>
      </c>
      <c r="BL17" s="16">
        <f>SUMIF(Actividades!$M$9:$M$48,Metas!$M17,Actividades!BK$9:BK$48)</f>
        <v>21626859167</v>
      </c>
    </row>
    <row r="18" spans="1:64" ht="69" customHeight="1" x14ac:dyDescent="0.25">
      <c r="A18" s="57">
        <v>1</v>
      </c>
      <c r="B18" s="57" t="s">
        <v>70</v>
      </c>
      <c r="C18" s="57" t="s">
        <v>131</v>
      </c>
      <c r="D18" s="57" t="s">
        <v>132</v>
      </c>
      <c r="E18" s="57">
        <v>4</v>
      </c>
      <c r="F18" s="57" t="s">
        <v>73</v>
      </c>
      <c r="G18" s="57">
        <v>3</v>
      </c>
      <c r="H18" s="57" t="s">
        <v>74</v>
      </c>
      <c r="I18" s="57">
        <v>9</v>
      </c>
      <c r="J18" s="57" t="s">
        <v>75</v>
      </c>
      <c r="K18" s="57">
        <v>7828</v>
      </c>
      <c r="L18" s="57" t="s">
        <v>76</v>
      </c>
      <c r="M18" s="57">
        <v>9</v>
      </c>
      <c r="N18" s="58" t="s">
        <v>144</v>
      </c>
      <c r="O18" s="58" t="s">
        <v>145</v>
      </c>
      <c r="P18" s="57" t="s">
        <v>90</v>
      </c>
      <c r="Q18" s="57"/>
      <c r="R18" s="57"/>
      <c r="S18" s="57"/>
      <c r="T18" s="54" t="s">
        <v>146</v>
      </c>
      <c r="U18" s="56" t="s">
        <v>106</v>
      </c>
      <c r="V18" s="55">
        <v>0</v>
      </c>
      <c r="W18" s="49">
        <v>0</v>
      </c>
      <c r="X18" s="38">
        <v>0</v>
      </c>
      <c r="Y18" s="33">
        <v>0.25</v>
      </c>
      <c r="Z18" s="33">
        <v>0.1</v>
      </c>
      <c r="AA18" s="33">
        <v>0.3</v>
      </c>
      <c r="AB18" s="67">
        <v>0.40999999999999992</v>
      </c>
      <c r="AC18" s="33">
        <v>0.3</v>
      </c>
      <c r="AD18" s="71">
        <v>0.32</v>
      </c>
      <c r="AE18" s="33">
        <v>0.15</v>
      </c>
      <c r="AF18" s="75">
        <v>0.1</v>
      </c>
      <c r="AG18" s="32">
        <v>1</v>
      </c>
      <c r="AH18" s="16">
        <f>SUMIF(Actividades!$M$9:$M$48,Metas!$M18,Actividades!AG$9:AG$48)</f>
        <v>0</v>
      </c>
      <c r="AI18" s="16">
        <f>SUMIF(Actividades!$M$9:$M$48,Metas!$M18,Actividades!AH$9:AH$48)</f>
        <v>0</v>
      </c>
      <c r="AJ18" s="16">
        <f>SUMIF(Actividades!$M$9:$M$48,Metas!$M18,Actividades!AI$9:AI$48)</f>
        <v>0</v>
      </c>
      <c r="AK18" s="16">
        <f>SUMIF(Actividades!$M$9:$M$48,Metas!$M18,Actividades!AJ$9:AJ$48)</f>
        <v>0</v>
      </c>
      <c r="AL18" s="16">
        <f>SUMIF(Actividades!$M$9:$M$48,Metas!$M18,Actividades!AK$9:AK$48)</f>
        <v>0</v>
      </c>
      <c r="AM18" s="16">
        <f>SUMIF(Actividades!$M$9:$M$48,Metas!$M18,Actividades!AL$9:AL$48)</f>
        <v>0</v>
      </c>
      <c r="AN18" s="16">
        <f>SUMIF(Actividades!$M$9:$M$48,Metas!$M18,Actividades!AM$9:AM$48)</f>
        <v>211500000</v>
      </c>
      <c r="AO18" s="16">
        <f>SUMIF(Actividades!$M$9:$M$48,Metas!$M18,Actividades!AN$9:AN$48)</f>
        <v>0</v>
      </c>
      <c r="AP18" s="16">
        <f>SUMIF(Actividades!$M$9:$M$48,Metas!$M18,Actividades!AO$9:AO$48)</f>
        <v>0</v>
      </c>
      <c r="AQ18" s="16">
        <f>SUMIF(Actividades!$M$9:$M$48,Metas!$M18,Actividades!AP$9:AP$48)</f>
        <v>0</v>
      </c>
      <c r="AR18" s="16">
        <f>SUMIF(Actividades!$M$9:$M$48,Metas!$M18,Actividades!AQ$9:AQ$48)</f>
        <v>0</v>
      </c>
      <c r="AS18" s="16">
        <f>SUMIF(Actividades!$M$9:$M$48,Metas!$M18,Actividades!AR$9:AR$48)</f>
        <v>0</v>
      </c>
      <c r="AT18" s="16">
        <f>SUMIF(Actividades!$M$9:$M$48,Metas!$M18,Actividades!AS$9:AS$48)</f>
        <v>0</v>
      </c>
      <c r="AU18" s="16">
        <f>SUMIF(Actividades!$M$9:$M$48,Metas!$M18,Actividades!AT$9:AT$48)</f>
        <v>250000000</v>
      </c>
      <c r="AV18" s="16">
        <f>SUMIF(Actividades!$M$9:$M$48,Metas!$M18,Actividades!AU$9:AU$48)</f>
        <v>249999997</v>
      </c>
      <c r="AW18" s="16">
        <f>SUMIF(Actividades!$M$9:$M$48,Metas!$M18,Actividades!AV$9:AV$48)</f>
        <v>0</v>
      </c>
      <c r="AX18" s="16">
        <f>SUMIF(Actividades!$M$9:$M$48,Metas!$M18,Actividades!AW$9:AW$48)</f>
        <v>0</v>
      </c>
      <c r="AY18" s="16">
        <f>SUMIF(Actividades!$M$9:$M$48,Metas!$M18,Actividades!AX$9:AX$48)</f>
        <v>0</v>
      </c>
      <c r="AZ18" s="16">
        <f>SUMIF(Actividades!$M$9:$M$48,Metas!$M18,Actividades!AY$9:AY$48)</f>
        <v>1627500000</v>
      </c>
      <c r="BA18" s="16">
        <f>SUMIF(Actividades!$M$9:$M$48,Metas!$M18,Actividades!AZ$9:AZ$48)</f>
        <v>0</v>
      </c>
      <c r="BB18" s="16">
        <f>SUMIF(Actividades!$M$9:$M$48,Metas!$M18,Actividades!BA$9:BA$48)</f>
        <v>0</v>
      </c>
      <c r="BC18" s="16">
        <f>SUMIF(Actividades!$M$9:$M$48,Metas!$M18,Actividades!BB$9:BB$48)</f>
        <v>0</v>
      </c>
      <c r="BD18" s="16">
        <f>SUMIF(Actividades!$M$9:$M$48,Metas!$M18,Actividades!BC$9:BC$48)</f>
        <v>249999997</v>
      </c>
      <c r="BE18" s="16">
        <f>SUMIF(Actividades!$M$9:$M$48,Metas!$M18,Actividades!BD$9:BD$48)</f>
        <v>249999997</v>
      </c>
      <c r="BF18" s="16">
        <f>SUMIF(Actividades!$M$9:$M$48,Metas!$M18,Actividades!BE$9:BE$48)</f>
        <v>2678000000</v>
      </c>
      <c r="BG18" s="120">
        <f>SUMIF(Actividades!$M$9:$M$48,Metas!$M18,Actividades!BF$9:BF$48)</f>
        <v>0</v>
      </c>
      <c r="BH18" s="120">
        <f>SUMIF(Actividades!$M$9:$M$48,Metas!$M18,Actividades!BG$9:BG$48)</f>
        <v>0</v>
      </c>
      <c r="BI18" s="16">
        <f>SUMIF(Actividades!$M$9:$M$48,Metas!$M18,Actividades!BH$9:BH$48)</f>
        <v>0</v>
      </c>
      <c r="BJ18" s="16">
        <f>SUMIF(Actividades!$M$9:$M$48,Metas!$M18,Actividades!BI$9:BI$48)</f>
        <v>0</v>
      </c>
      <c r="BK18" s="16">
        <f>SUMIF(Actividades!$M$9:$M$48,Metas!$M18,Actividades!BJ$9:BJ$48)</f>
        <v>0</v>
      </c>
      <c r="BL18" s="16">
        <f>SUMIF(Actividades!$M$9:$M$48,Metas!$M18,Actividades!BK$9:BK$48)</f>
        <v>250000000</v>
      </c>
    </row>
    <row r="19" spans="1:64" ht="90" x14ac:dyDescent="0.25">
      <c r="A19" s="57">
        <v>1</v>
      </c>
      <c r="B19" s="57" t="s">
        <v>70</v>
      </c>
      <c r="C19" s="57" t="s">
        <v>131</v>
      </c>
      <c r="D19" s="57" t="s">
        <v>132</v>
      </c>
      <c r="E19" s="57">
        <v>4</v>
      </c>
      <c r="F19" s="57" t="s">
        <v>73</v>
      </c>
      <c r="G19" s="57">
        <v>3</v>
      </c>
      <c r="H19" s="57" t="s">
        <v>74</v>
      </c>
      <c r="I19" s="57">
        <v>9</v>
      </c>
      <c r="J19" s="57" t="s">
        <v>75</v>
      </c>
      <c r="K19" s="57">
        <v>7828</v>
      </c>
      <c r="L19" s="57" t="s">
        <v>76</v>
      </c>
      <c r="M19" s="57">
        <v>10</v>
      </c>
      <c r="N19" s="58" t="s">
        <v>147</v>
      </c>
      <c r="O19" s="58" t="s">
        <v>89</v>
      </c>
      <c r="P19" s="57" t="s">
        <v>90</v>
      </c>
      <c r="Q19" s="57"/>
      <c r="R19" s="57"/>
      <c r="S19" s="57"/>
      <c r="T19" s="54" t="s">
        <v>148</v>
      </c>
      <c r="U19" s="56" t="s">
        <v>106</v>
      </c>
      <c r="V19" s="55">
        <v>0</v>
      </c>
      <c r="W19" s="49">
        <v>0</v>
      </c>
      <c r="X19" s="38">
        <v>0</v>
      </c>
      <c r="Y19" s="33">
        <v>0.25</v>
      </c>
      <c r="Z19" s="41">
        <v>0.24959999999999999</v>
      </c>
      <c r="AA19" s="33">
        <v>0.55000000000000004</v>
      </c>
      <c r="AB19" s="67">
        <v>0.55000000000000027</v>
      </c>
      <c r="AC19" s="33">
        <v>0.85</v>
      </c>
      <c r="AD19" s="71">
        <v>0.85</v>
      </c>
      <c r="AE19" s="33">
        <v>1</v>
      </c>
      <c r="AF19" s="75">
        <v>0.45440000000000003</v>
      </c>
      <c r="AG19" s="32">
        <v>1</v>
      </c>
      <c r="AH19" s="16">
        <f>SUMIF(Actividades!$M$9:$M$48,Metas!$M19,Actividades!AG$9:AG$48)</f>
        <v>0</v>
      </c>
      <c r="AI19" s="16">
        <f>SUMIF(Actividades!$M$9:$M$48,Metas!$M19,Actividades!AH$9:AH$48)</f>
        <v>0</v>
      </c>
      <c r="AJ19" s="16">
        <f>SUMIF(Actividades!$M$9:$M$48,Metas!$M19,Actividades!AI$9:AI$48)</f>
        <v>0</v>
      </c>
      <c r="AK19" s="16">
        <f>SUMIF(Actividades!$M$9:$M$48,Metas!$M19,Actividades!AJ$9:AJ$48)</f>
        <v>0</v>
      </c>
      <c r="AL19" s="16">
        <f>SUMIF(Actividades!$M$9:$M$48,Metas!$M19,Actividades!AK$9:AK$48)</f>
        <v>0</v>
      </c>
      <c r="AM19" s="16">
        <f>SUMIF(Actividades!$M$9:$M$48,Metas!$M19,Actividades!AL$9:AL$48)</f>
        <v>0</v>
      </c>
      <c r="AN19" s="16">
        <f>SUMIF(Actividades!$M$9:$M$48,Metas!$M19,Actividades!AM$9:AM$48)</f>
        <v>700432000</v>
      </c>
      <c r="AO19" s="16">
        <f>SUMIF(Actividades!$M$9:$M$48,Metas!$M19,Actividades!AN$9:AN$48)</f>
        <v>552442080</v>
      </c>
      <c r="AP19" s="16">
        <f>SUMIF(Actividades!$M$9:$M$48,Metas!$M19,Actividades!AO$9:AO$48)</f>
        <v>552442080</v>
      </c>
      <c r="AQ19" s="16">
        <f>SUMIF(Actividades!$M$9:$M$48,Metas!$M19,Actividades!AP$9:AP$48)</f>
        <v>187345727</v>
      </c>
      <c r="AR19" s="16">
        <f>SUMIF(Actividades!$M$9:$M$48,Metas!$M19,Actividades!AQ$9:AQ$48)</f>
        <v>0</v>
      </c>
      <c r="AS19" s="16">
        <f>SUMIF(Actividades!$M$9:$M$48,Metas!$M19,Actividades!AR$9:AR$48)</f>
        <v>0</v>
      </c>
      <c r="AT19" s="16">
        <f>SUMIF(Actividades!$M$9:$M$48,Metas!$M19,Actividades!AS$9:AS$48)</f>
        <v>0</v>
      </c>
      <c r="AU19" s="16">
        <f>SUMIF(Actividades!$M$9:$M$48,Metas!$M19,Actividades!AT$9:AT$48)</f>
        <v>48886302</v>
      </c>
      <c r="AV19" s="16">
        <f>SUMIF(Actividades!$M$9:$M$48,Metas!$M19,Actividades!AU$9:AU$48)</f>
        <v>48886302</v>
      </c>
      <c r="AW19" s="16">
        <f>SUMIF(Actividades!$M$9:$M$48,Metas!$M19,Actividades!AV$9:AV$48)</f>
        <v>0</v>
      </c>
      <c r="AX19" s="16">
        <f>SUMIF(Actividades!$M$9:$M$48,Metas!$M19,Actividades!AW$9:AW$48)</f>
        <v>365096353</v>
      </c>
      <c r="AY19" s="16">
        <f>SUMIF(Actividades!$M$9:$M$48,Metas!$M19,Actividades!AX$9:AX$48)</f>
        <v>365096352</v>
      </c>
      <c r="AZ19" s="16">
        <f>SUMIF(Actividades!$M$9:$M$48,Metas!$M19,Actividades!AY$9:AY$48)</f>
        <v>273481000</v>
      </c>
      <c r="BA19" s="16">
        <f>SUMIF(Actividades!$M$9:$M$48,Metas!$M19,Actividades!AZ$9:AZ$48)</f>
        <v>280445566</v>
      </c>
      <c r="BB19" s="16">
        <f>SUMIF(Actividades!$M$9:$M$48,Metas!$M19,Actividades!BA$9:BA$48)</f>
        <v>280445566</v>
      </c>
      <c r="BC19" s="16">
        <f>SUMIF(Actividades!$M$9:$M$48,Metas!$M19,Actividades!BB$9:BB$48)</f>
        <v>187648858</v>
      </c>
      <c r="BD19" s="16">
        <f>SUMIF(Actividades!$M$9:$M$48,Metas!$M19,Actividades!BC$9:BC$48)</f>
        <v>48886302</v>
      </c>
      <c r="BE19" s="16">
        <f>SUMIF(Actividades!$M$9:$M$48,Metas!$M19,Actividades!BD$9:BD$48)</f>
        <v>48886302</v>
      </c>
      <c r="BF19" s="16">
        <f>SUMIF(Actividades!$M$9:$M$48,Metas!$M19,Actividades!BE$9:BE$48)</f>
        <v>153073000</v>
      </c>
      <c r="BG19" s="120">
        <f>SUMIF(Actividades!$M$9:$M$48,Metas!$M19,Actividades!BF$9:BF$48)</f>
        <v>145058056</v>
      </c>
      <c r="BH19" s="120">
        <f>SUMIF(Actividades!$M$9:$M$48,Metas!$M19,Actividades!BG$9:BG$48)</f>
        <v>145058056</v>
      </c>
      <c r="BI19" s="16">
        <f>SUMIF(Actividades!$M$9:$M$48,Metas!$M19,Actividades!BH$9:BH$48)</f>
        <v>42470907</v>
      </c>
      <c r="BJ19" s="16">
        <f>SUMIF(Actividades!$M$9:$M$48,Metas!$M19,Actividades!BI$9:BI$48)</f>
        <v>92796708</v>
      </c>
      <c r="BK19" s="16">
        <f>SUMIF(Actividades!$M$9:$M$48,Metas!$M19,Actividades!BJ$9:BJ$48)</f>
        <v>73866846</v>
      </c>
      <c r="BL19" s="16">
        <f>SUMIF(Actividades!$M$9:$M$48,Metas!$M19,Actividades!BK$9:BK$48)</f>
        <v>1026832004</v>
      </c>
    </row>
    <row r="20" spans="1:64" ht="90" x14ac:dyDescent="0.25">
      <c r="A20" s="57">
        <v>1</v>
      </c>
      <c r="B20" s="57" t="s">
        <v>70</v>
      </c>
      <c r="C20" s="57" t="s">
        <v>131</v>
      </c>
      <c r="D20" s="57" t="s">
        <v>132</v>
      </c>
      <c r="E20" s="57">
        <v>4</v>
      </c>
      <c r="F20" s="57" t="s">
        <v>73</v>
      </c>
      <c r="G20" s="57">
        <v>3</v>
      </c>
      <c r="H20" s="57" t="s">
        <v>74</v>
      </c>
      <c r="I20" s="57">
        <v>9</v>
      </c>
      <c r="J20" s="57" t="s">
        <v>75</v>
      </c>
      <c r="K20" s="57">
        <v>7828</v>
      </c>
      <c r="L20" s="57" t="s">
        <v>76</v>
      </c>
      <c r="M20" s="57">
        <v>11</v>
      </c>
      <c r="N20" s="58" t="s">
        <v>149</v>
      </c>
      <c r="O20" s="58" t="s">
        <v>145</v>
      </c>
      <c r="P20" s="57" t="s">
        <v>90</v>
      </c>
      <c r="Q20" s="57"/>
      <c r="R20" s="57"/>
      <c r="S20" s="57"/>
      <c r="T20" s="54" t="s">
        <v>150</v>
      </c>
      <c r="U20" s="56" t="s">
        <v>106</v>
      </c>
      <c r="V20" s="55">
        <v>0</v>
      </c>
      <c r="W20" s="49">
        <v>0</v>
      </c>
      <c r="X20" s="38">
        <v>0</v>
      </c>
      <c r="Y20" s="33">
        <v>0.3</v>
      </c>
      <c r="Z20" s="40">
        <v>7.4999999999999997E-2</v>
      </c>
      <c r="AA20" s="33">
        <v>0.9</v>
      </c>
      <c r="AB20" s="68">
        <v>0.90000000000000013</v>
      </c>
      <c r="AC20" s="33">
        <v>1</v>
      </c>
      <c r="AD20" s="71">
        <v>1</v>
      </c>
      <c r="AE20" s="33">
        <v>1</v>
      </c>
      <c r="AF20" s="76">
        <v>1</v>
      </c>
      <c r="AG20" s="32">
        <v>1</v>
      </c>
      <c r="AH20" s="16">
        <f>SUMIF(Actividades!$M$9:$M$48,Metas!$M20,Actividades!AG$9:AG$48)</f>
        <v>0</v>
      </c>
      <c r="AI20" s="16">
        <f>SUMIF(Actividades!$M$9:$M$48,Metas!$M20,Actividades!AH$9:AH$48)</f>
        <v>0</v>
      </c>
      <c r="AJ20" s="16">
        <f>SUMIF(Actividades!$M$9:$M$48,Metas!$M20,Actividades!AI$9:AI$48)</f>
        <v>0</v>
      </c>
      <c r="AK20" s="16">
        <f>SUMIF(Actividades!$M$9:$M$48,Metas!$M20,Actividades!AJ$9:AJ$48)</f>
        <v>0</v>
      </c>
      <c r="AL20" s="16">
        <f>SUMIF(Actividades!$M$9:$M$48,Metas!$M20,Actividades!AK$9:AK$48)</f>
        <v>0</v>
      </c>
      <c r="AM20" s="16">
        <f>SUMIF(Actividades!$M$9:$M$48,Metas!$M20,Actividades!AL$9:AL$48)</f>
        <v>0</v>
      </c>
      <c r="AN20" s="16">
        <f>SUMIF(Actividades!$M$9:$M$48,Metas!$M20,Actividades!AM$9:AM$48)</f>
        <v>376000000</v>
      </c>
      <c r="AO20" s="16">
        <f>SUMIF(Actividades!$M$9:$M$48,Metas!$M20,Actividades!AN$9:AN$48)</f>
        <v>376000000</v>
      </c>
      <c r="AP20" s="16">
        <f>SUMIF(Actividades!$M$9:$M$48,Metas!$M20,Actividades!AO$9:AO$48)</f>
        <v>376000000</v>
      </c>
      <c r="AQ20" s="16">
        <f>SUMIF(Actividades!$M$9:$M$48,Metas!$M20,Actividades!AP$9:AP$48)</f>
        <v>0</v>
      </c>
      <c r="AR20" s="16">
        <f>SUMIF(Actividades!$M$9:$M$48,Metas!$M20,Actividades!AQ$9:AQ$48)</f>
        <v>0</v>
      </c>
      <c r="AS20" s="16">
        <f>SUMIF(Actividades!$M$9:$M$48,Metas!$M20,Actividades!AR$9:AR$48)</f>
        <v>0</v>
      </c>
      <c r="AT20" s="16">
        <f>SUMIF(Actividades!$M$9:$M$48,Metas!$M20,Actividades!AS$9:AS$48)</f>
        <v>5048500000</v>
      </c>
      <c r="AU20" s="16">
        <f>SUMIF(Actividades!$M$9:$M$48,Metas!$M20,Actividades!AT$9:AT$48)</f>
        <v>3372000000</v>
      </c>
      <c r="AV20" s="16">
        <f>SUMIF(Actividades!$M$9:$M$48,Metas!$M20,Actividades!AU$9:AU$48)</f>
        <v>3372000000</v>
      </c>
      <c r="AW20" s="16">
        <f>SUMIF(Actividades!$M$9:$M$48,Metas!$M20,Actividades!AV$9:AV$48)</f>
        <v>0</v>
      </c>
      <c r="AX20" s="16">
        <f>SUMIF(Actividades!$M$9:$M$48,Metas!$M20,Actividades!AW$9:AW$48)</f>
        <v>376000000</v>
      </c>
      <c r="AY20" s="16">
        <f>SUMIF(Actividades!$M$9:$M$48,Metas!$M20,Actividades!AX$9:AX$48)</f>
        <v>376000000</v>
      </c>
      <c r="AZ20" s="16">
        <f>SUMIF(Actividades!$M$9:$M$48,Metas!$M20,Actividades!AY$9:AY$48)</f>
        <v>0</v>
      </c>
      <c r="BA20" s="16">
        <f>SUMIF(Actividades!$M$9:$M$48,Metas!$M20,Actividades!AZ$9:AZ$48)</f>
        <v>0</v>
      </c>
      <c r="BB20" s="16">
        <f>SUMIF(Actividades!$M$9:$M$48,Metas!$M20,Actividades!BA$9:BA$48)</f>
        <v>0</v>
      </c>
      <c r="BC20" s="16">
        <f>SUMIF(Actividades!$M$9:$M$48,Metas!$M20,Actividades!BB$9:BB$48)</f>
        <v>0</v>
      </c>
      <c r="BD20" s="16">
        <f>SUMIF(Actividades!$M$9:$M$48,Metas!$M20,Actividades!BC$9:BC$48)</f>
        <v>3372000000</v>
      </c>
      <c r="BE20" s="16">
        <f>SUMIF(Actividades!$M$9:$M$48,Metas!$M20,Actividades!BD$9:BD$48)</f>
        <v>3372000000</v>
      </c>
      <c r="BF20" s="16">
        <f>SUMIF(Actividades!$M$9:$M$48,Metas!$M20,Actividades!BE$9:BE$48)</f>
        <v>0</v>
      </c>
      <c r="BG20" s="120">
        <f>SUMIF(Actividades!$M$9:$M$48,Metas!$M20,Actividades!BF$9:BF$48)</f>
        <v>0</v>
      </c>
      <c r="BH20" s="120">
        <f>SUMIF(Actividades!$M$9:$M$48,Metas!$M20,Actividades!BG$9:BG$48)</f>
        <v>0</v>
      </c>
      <c r="BI20" s="16">
        <f>SUMIF(Actividades!$M$9:$M$48,Metas!$M20,Actividades!BH$9:BH$48)</f>
        <v>0</v>
      </c>
      <c r="BJ20" s="16">
        <f>SUMIF(Actividades!$M$9:$M$48,Metas!$M20,Actividades!BI$9:BI$48)</f>
        <v>0</v>
      </c>
      <c r="BK20" s="16">
        <f>SUMIF(Actividades!$M$9:$M$48,Metas!$M20,Actividades!BJ$9:BJ$48)</f>
        <v>0</v>
      </c>
      <c r="BL20" s="16">
        <f>SUMIF(Actividades!$M$9:$M$48,Metas!$M20,Actividades!BK$9:BK$48)</f>
        <v>3748000000</v>
      </c>
    </row>
    <row r="21" spans="1:64" ht="54" customHeight="1" x14ac:dyDescent="0.25">
      <c r="A21" s="57">
        <v>1</v>
      </c>
      <c r="B21" s="57" t="s">
        <v>70</v>
      </c>
      <c r="C21" s="57" t="s">
        <v>131</v>
      </c>
      <c r="D21" s="57" t="s">
        <v>132</v>
      </c>
      <c r="E21" s="57">
        <v>4</v>
      </c>
      <c r="F21" s="57" t="s">
        <v>73</v>
      </c>
      <c r="G21" s="57">
        <v>3</v>
      </c>
      <c r="H21" s="57" t="s">
        <v>74</v>
      </c>
      <c r="I21" s="57">
        <v>9</v>
      </c>
      <c r="J21" s="57" t="s">
        <v>75</v>
      </c>
      <c r="K21" s="57">
        <v>7828</v>
      </c>
      <c r="L21" s="57" t="s">
        <v>76</v>
      </c>
      <c r="M21" s="57">
        <v>12</v>
      </c>
      <c r="N21" s="58" t="s">
        <v>151</v>
      </c>
      <c r="O21" s="58" t="s">
        <v>145</v>
      </c>
      <c r="P21" s="57" t="s">
        <v>79</v>
      </c>
      <c r="Q21" s="57">
        <v>6</v>
      </c>
      <c r="R21" s="57"/>
      <c r="S21" s="57"/>
      <c r="T21" s="54" t="s">
        <v>152</v>
      </c>
      <c r="U21" s="56" t="s">
        <v>92</v>
      </c>
      <c r="V21" s="55" t="s">
        <v>153</v>
      </c>
      <c r="W21" s="29" t="s">
        <v>154</v>
      </c>
      <c r="X21" s="46" t="s">
        <v>155</v>
      </c>
      <c r="Y21" s="33" t="s">
        <v>154</v>
      </c>
      <c r="Z21" s="39" t="s">
        <v>156</v>
      </c>
      <c r="AA21" s="33" t="s">
        <v>154</v>
      </c>
      <c r="AB21" s="66" t="s">
        <v>157</v>
      </c>
      <c r="AC21" s="33" t="s">
        <v>154</v>
      </c>
      <c r="AD21" s="70" t="s">
        <v>158</v>
      </c>
      <c r="AE21" s="33" t="s">
        <v>154</v>
      </c>
      <c r="AF21" s="74" t="s">
        <v>159</v>
      </c>
      <c r="AG21" s="30" t="s">
        <v>154</v>
      </c>
      <c r="AH21" s="16">
        <f>SUMIF(Actividades!$M$9:$M$48,Metas!$M21,Actividades!AG$9:AG$48)</f>
        <v>1332123243</v>
      </c>
      <c r="AI21" s="16">
        <f>SUMIF(Actividades!$M$9:$M$48,Metas!$M21,Actividades!AH$9:AH$48)</f>
        <v>663238576</v>
      </c>
      <c r="AJ21" s="16">
        <f>SUMIF(Actividades!$M$9:$M$48,Metas!$M21,Actividades!AI$9:AI$48)</f>
        <v>663238576</v>
      </c>
      <c r="AK21" s="16">
        <f>SUMIF(Actividades!$M$9:$M$48,Metas!$M21,Actividades!AJ$9:AJ$48)</f>
        <v>251436522</v>
      </c>
      <c r="AL21" s="16">
        <f>SUMIF(Actividades!$M$9:$M$48,Metas!$M21,Actividades!AK$9:AK$48)</f>
        <v>0</v>
      </c>
      <c r="AM21" s="16">
        <f>SUMIF(Actividades!$M$9:$M$48,Metas!$M21,Actividades!AL$9:AL$48)</f>
        <v>0</v>
      </c>
      <c r="AN21" s="16">
        <f>SUMIF(Actividades!$M$9:$M$48,Metas!$M21,Actividades!AM$9:AM$48)</f>
        <v>10000000000</v>
      </c>
      <c r="AO21" s="16">
        <f>SUMIF(Actividades!$M$9:$M$48,Metas!$M21,Actividades!AN$9:AN$48)</f>
        <v>2421513757</v>
      </c>
      <c r="AP21" s="16">
        <f>SUMIF(Actividades!$M$9:$M$48,Metas!$M21,Actividades!AO$9:AO$48)</f>
        <v>2421513757</v>
      </c>
      <c r="AQ21" s="16">
        <f>SUMIF(Actividades!$M$9:$M$48,Metas!$M21,Actividades!AP$9:AP$48)</f>
        <v>811449146</v>
      </c>
      <c r="AR21" s="16">
        <f>SUMIF(Actividades!$M$9:$M$48,Metas!$M21,Actividades!AQ$9:AQ$48)</f>
        <v>411802054</v>
      </c>
      <c r="AS21" s="16">
        <f>SUMIF(Actividades!$M$9:$M$48,Metas!$M21,Actividades!AR$9:AR$48)</f>
        <v>309208807</v>
      </c>
      <c r="AT21" s="16">
        <f>SUMIF(Actividades!$M$9:$M$48,Metas!$M21,Actividades!AS$9:AS$48)</f>
        <v>2536252000</v>
      </c>
      <c r="AU21" s="16">
        <f>SUMIF(Actividades!$M$9:$M$48,Metas!$M21,Actividades!AT$9:AT$48)</f>
        <v>5673527775</v>
      </c>
      <c r="AV21" s="16">
        <f>SUMIF(Actividades!$M$9:$M$48,Metas!$M21,Actividades!AU$9:AU$48)</f>
        <v>5673527775</v>
      </c>
      <c r="AW21" s="16">
        <f>SUMIF(Actividades!$M$9:$M$48,Metas!$M21,Actividades!AV$9:AV$48)</f>
        <v>2826985808</v>
      </c>
      <c r="AX21" s="16">
        <f>SUMIF(Actividades!$M$9:$M$48,Metas!$M21,Actividades!AW$9:AW$48)</f>
        <v>1610064611</v>
      </c>
      <c r="AY21" s="16">
        <f>SUMIF(Actividades!$M$9:$M$48,Metas!$M21,Actividades!AX$9:AX$48)</f>
        <v>1445449930</v>
      </c>
      <c r="AZ21" s="16">
        <f>SUMIF(Actividades!$M$9:$M$48,Metas!$M21,Actividades!AY$9:AY$48)</f>
        <v>5957603000</v>
      </c>
      <c r="BA21" s="16">
        <f>SUMIF(Actividades!$M$9:$M$48,Metas!$M21,Actividades!AZ$9:AZ$48)</f>
        <v>7216098767</v>
      </c>
      <c r="BB21" s="16">
        <f>SUMIF(Actividades!$M$9:$M$48,Metas!$M21,Actividades!BA$9:BA$48)</f>
        <v>7216098767</v>
      </c>
      <c r="BC21" s="16">
        <f>SUMIF(Actividades!$M$9:$M$48,Metas!$M21,Actividades!BB$9:BB$48)</f>
        <v>4772324962</v>
      </c>
      <c r="BD21" s="16">
        <f>SUMIF(Actividades!$M$9:$M$48,Metas!$M21,Actividades!BC$9:BC$48)</f>
        <v>2846541967</v>
      </c>
      <c r="BE21" s="16">
        <f>SUMIF(Actividades!$M$9:$M$48,Metas!$M21,Actividades!BD$9:BD$48)</f>
        <v>2338640361</v>
      </c>
      <c r="BF21" s="16">
        <f>SUMIF(Actividades!$M$9:$M$48,Metas!$M21,Actividades!BE$9:BE$48)</f>
        <v>3938699000</v>
      </c>
      <c r="BG21" s="120">
        <f>SUMIF(Actividades!$M$9:$M$48,Metas!$M21,Actividades!BF$9:BF$48)</f>
        <v>3346824285</v>
      </c>
      <c r="BH21" s="120">
        <f>SUMIF(Actividades!$M$9:$M$48,Metas!$M21,Actividades!BG$9:BG$48)</f>
        <v>3346824285</v>
      </c>
      <c r="BI21" s="16">
        <f>SUMIF(Actividades!$M$9:$M$48,Metas!$M21,Actividades!BH$9:BH$48)</f>
        <v>1137174622</v>
      </c>
      <c r="BJ21" s="16">
        <f>SUMIF(Actividades!$M$9:$M$48,Metas!$M21,Actividades!BI$9:BI$48)</f>
        <v>2443773805</v>
      </c>
      <c r="BK21" s="16">
        <f>SUMIF(Actividades!$M$9:$M$48,Metas!$M21,Actividades!BJ$9:BJ$48)</f>
        <v>1929392109</v>
      </c>
      <c r="BL21" s="16">
        <f>SUMIF(Actividades!$M$9:$M$48,Metas!$M21,Actividades!BK$9:BK$48)</f>
        <v>19321203160</v>
      </c>
    </row>
    <row r="22" spans="1:64" ht="87" customHeight="1" x14ac:dyDescent="0.25">
      <c r="A22" s="57">
        <v>1</v>
      </c>
      <c r="B22" s="57" t="s">
        <v>70</v>
      </c>
      <c r="C22" s="57" t="s">
        <v>131</v>
      </c>
      <c r="D22" s="57" t="s">
        <v>132</v>
      </c>
      <c r="E22" s="57">
        <v>4</v>
      </c>
      <c r="F22" s="57" t="s">
        <v>73</v>
      </c>
      <c r="G22" s="57">
        <v>3</v>
      </c>
      <c r="H22" s="57" t="s">
        <v>74</v>
      </c>
      <c r="I22" s="57">
        <v>9</v>
      </c>
      <c r="J22" s="57" t="s">
        <v>75</v>
      </c>
      <c r="K22" s="57">
        <v>7828</v>
      </c>
      <c r="L22" s="57" t="s">
        <v>76</v>
      </c>
      <c r="M22" s="57">
        <v>13</v>
      </c>
      <c r="N22" s="58" t="s">
        <v>160</v>
      </c>
      <c r="O22" s="58" t="s">
        <v>145</v>
      </c>
      <c r="P22" s="57" t="s">
        <v>90</v>
      </c>
      <c r="Q22" s="57"/>
      <c r="R22" s="57" t="s">
        <v>108</v>
      </c>
      <c r="S22" s="57" t="s">
        <v>109</v>
      </c>
      <c r="T22" s="54" t="s">
        <v>161</v>
      </c>
      <c r="U22" s="56" t="s">
        <v>106</v>
      </c>
      <c r="V22" s="55">
        <v>0</v>
      </c>
      <c r="W22" s="29" t="s">
        <v>162</v>
      </c>
      <c r="X22" s="50">
        <v>4.2999999999999997E-2</v>
      </c>
      <c r="Y22" s="33">
        <v>0.1</v>
      </c>
      <c r="Z22" s="33">
        <v>0.1</v>
      </c>
      <c r="AA22" s="33" t="s">
        <v>163</v>
      </c>
      <c r="AB22" s="67">
        <v>0.16700000000000001</v>
      </c>
      <c r="AC22" s="33" t="s">
        <v>164</v>
      </c>
      <c r="AD22" s="71">
        <v>0.23299999999999996</v>
      </c>
      <c r="AE22" s="33">
        <v>0.3</v>
      </c>
      <c r="AF22" s="76">
        <v>0.2</v>
      </c>
      <c r="AG22" s="31">
        <v>0.3</v>
      </c>
      <c r="AH22" s="16">
        <f>SUMIF(Actividades!$M$9:$M$48,Metas!$M22,Actividades!AG$9:AG$48)</f>
        <v>1403426420</v>
      </c>
      <c r="AI22" s="16">
        <f>SUMIF(Actividades!$M$9:$M$48,Metas!$M22,Actividades!AH$9:AH$48)</f>
        <v>1774478615</v>
      </c>
      <c r="AJ22" s="16">
        <f>SUMIF(Actividades!$M$9:$M$48,Metas!$M22,Actividades!AI$9:AI$48)</f>
        <v>1774478615</v>
      </c>
      <c r="AK22" s="16">
        <f>SUMIF(Actividades!$M$9:$M$48,Metas!$M22,Actividades!AJ$9:AJ$48)</f>
        <v>847646614</v>
      </c>
      <c r="AL22" s="16">
        <f>SUMIF(Actividades!$M$9:$M$48,Metas!$M22,Actividades!AK$9:AK$48)</f>
        <v>0</v>
      </c>
      <c r="AM22" s="16">
        <f>SUMIF(Actividades!$M$9:$M$48,Metas!$M22,Actividades!AL$9:AL$48)</f>
        <v>0</v>
      </c>
      <c r="AN22" s="16">
        <f>SUMIF(Actividades!$M$9:$M$48,Metas!$M22,Actividades!AM$9:AM$48)</f>
        <v>8000000000</v>
      </c>
      <c r="AO22" s="16">
        <f>SUMIF(Actividades!$M$9:$M$48,Metas!$M22,Actividades!AN$9:AN$48)</f>
        <v>8894271119</v>
      </c>
      <c r="AP22" s="16">
        <f>SUMIF(Actividades!$M$9:$M$48,Metas!$M22,Actividades!AO$9:AO$48)</f>
        <v>8894271119</v>
      </c>
      <c r="AQ22" s="16">
        <f>SUMIF(Actividades!$M$9:$M$48,Metas!$M22,Actividades!AP$9:AP$48)</f>
        <v>4813768672</v>
      </c>
      <c r="AR22" s="16">
        <f>SUMIF(Actividades!$M$9:$M$48,Metas!$M22,Actividades!AQ$9:AQ$48)</f>
        <v>926832001</v>
      </c>
      <c r="AS22" s="16">
        <f>SUMIF(Actividades!$M$9:$M$48,Metas!$M22,Actividades!AR$9:AR$48)</f>
        <v>835481176</v>
      </c>
      <c r="AT22" s="16">
        <f>SUMIF(Actividades!$M$9:$M$48,Metas!$M22,Actividades!AS$9:AS$48)</f>
        <v>3215519000</v>
      </c>
      <c r="AU22" s="16">
        <f>SUMIF(Actividades!$M$9:$M$48,Metas!$M22,Actividades!AT$9:AT$48)</f>
        <v>10863164995</v>
      </c>
      <c r="AV22" s="16">
        <f>SUMIF(Actividades!$M$9:$M$48,Metas!$M22,Actividades!AU$9:AU$48)</f>
        <v>10863164995</v>
      </c>
      <c r="AW22" s="16">
        <f>SUMIF(Actividades!$M$9:$M$48,Metas!$M22,Actividades!AV$9:AV$48)</f>
        <v>6059099450</v>
      </c>
      <c r="AX22" s="16">
        <f>SUMIF(Actividades!$M$9:$M$48,Metas!$M22,Actividades!AW$9:AW$48)</f>
        <v>4080502447</v>
      </c>
      <c r="AY22" s="16">
        <f>SUMIF(Actividades!$M$9:$M$48,Metas!$M22,Actividades!AX$9:AX$48)</f>
        <v>3107075295</v>
      </c>
      <c r="AZ22" s="16">
        <f>SUMIF(Actividades!$M$9:$M$48,Metas!$M22,Actividades!AY$9:AY$48)</f>
        <v>12557866000</v>
      </c>
      <c r="BA22" s="16">
        <f>SUMIF(Actividades!$M$9:$M$48,Metas!$M22,Actividades!AZ$9:AZ$48)</f>
        <v>12153737863</v>
      </c>
      <c r="BB22" s="16">
        <f>SUMIF(Actividades!$M$9:$M$48,Metas!$M22,Actividades!BA$9:BA$48)</f>
        <v>12152221083</v>
      </c>
      <c r="BC22" s="16">
        <f>SUMIF(Actividades!$M$9:$M$48,Metas!$M22,Actividades!BB$9:BB$48)</f>
        <v>8305737917</v>
      </c>
      <c r="BD22" s="16">
        <f>SUMIF(Actividades!$M$9:$M$48,Metas!$M22,Actividades!BC$9:BC$48)</f>
        <v>4804065545</v>
      </c>
      <c r="BE22" s="16">
        <f>SUMIF(Actividades!$M$9:$M$48,Metas!$M22,Actividades!BD$9:BD$48)</f>
        <v>3719452488</v>
      </c>
      <c r="BF22" s="16">
        <f>SUMIF(Actividades!$M$9:$M$48,Metas!$M22,Actividades!BE$9:BE$48)</f>
        <v>6633767000</v>
      </c>
      <c r="BG22" s="120">
        <f>SUMIF(Actividades!$M$9:$M$48,Metas!$M22,Actividades!BF$9:BF$48)</f>
        <v>5675393911</v>
      </c>
      <c r="BH22" s="120">
        <f>SUMIF(Actividades!$M$9:$M$48,Metas!$M22,Actividades!BG$9:BG$48)</f>
        <v>5675393911</v>
      </c>
      <c r="BI22" s="16">
        <f>SUMIF(Actividades!$M$9:$M$48,Metas!$M22,Actividades!BH$9:BH$48)</f>
        <v>1822102181</v>
      </c>
      <c r="BJ22" s="16">
        <f>SUMIF(Actividades!$M$9:$M$48,Metas!$M22,Actividades!BI$9:BI$48)</f>
        <v>3846483166</v>
      </c>
      <c r="BK22" s="16">
        <f>SUMIF(Actividades!$M$9:$M$48,Metas!$M22,Actividades!BJ$9:BJ$48)</f>
        <v>2959951650</v>
      </c>
      <c r="BL22" s="16">
        <f>SUMIF(Actividades!$M$9:$M$48,Metas!$M22,Actividades!BK$9:BK$48)</f>
        <v>39361046503</v>
      </c>
    </row>
    <row r="23" spans="1:64" ht="71.25" customHeight="1" x14ac:dyDescent="0.25">
      <c r="A23" s="57">
        <v>1</v>
      </c>
      <c r="B23" s="57" t="s">
        <v>70</v>
      </c>
      <c r="C23" s="57" t="s">
        <v>131</v>
      </c>
      <c r="D23" s="57" t="s">
        <v>132</v>
      </c>
      <c r="E23" s="57">
        <v>4</v>
      </c>
      <c r="F23" s="57" t="s">
        <v>73</v>
      </c>
      <c r="G23" s="57">
        <v>3</v>
      </c>
      <c r="H23" s="57" t="s">
        <v>74</v>
      </c>
      <c r="I23" s="57">
        <v>9</v>
      </c>
      <c r="J23" s="57" t="s">
        <v>75</v>
      </c>
      <c r="K23" s="57">
        <v>7828</v>
      </c>
      <c r="L23" s="57" t="s">
        <v>76</v>
      </c>
      <c r="M23" s="57">
        <v>14</v>
      </c>
      <c r="N23" s="58" t="s">
        <v>165</v>
      </c>
      <c r="O23" s="58" t="s">
        <v>145</v>
      </c>
      <c r="P23" s="57" t="s">
        <v>90</v>
      </c>
      <c r="Q23" s="57"/>
      <c r="R23" s="57"/>
      <c r="S23" s="57"/>
      <c r="T23" s="54" t="s">
        <v>166</v>
      </c>
      <c r="U23" s="56" t="s">
        <v>106</v>
      </c>
      <c r="V23" s="55" t="s">
        <v>167</v>
      </c>
      <c r="W23" s="40">
        <v>0.68</v>
      </c>
      <c r="X23" s="38" t="s">
        <v>168</v>
      </c>
      <c r="Y23" s="41">
        <v>0.73099999999999998</v>
      </c>
      <c r="Z23" s="39" t="s">
        <v>169</v>
      </c>
      <c r="AA23" s="40">
        <v>0.78200000000000003</v>
      </c>
      <c r="AB23" s="66" t="s">
        <v>170</v>
      </c>
      <c r="AC23" s="40">
        <v>0.83299999999999996</v>
      </c>
      <c r="AD23" s="70" t="s">
        <v>171</v>
      </c>
      <c r="AE23" s="40">
        <v>0.88400000000000001</v>
      </c>
      <c r="AF23" s="75" t="s">
        <v>172</v>
      </c>
      <c r="AG23" s="51">
        <v>0.88400000000000001</v>
      </c>
      <c r="AH23" s="16">
        <f>SUMIF(Actividades!$M$9:$M$48,Metas!$M23,Actividades!AG$9:AG$48)</f>
        <v>559530174</v>
      </c>
      <c r="AI23" s="16">
        <f>SUMIF(Actividades!$M$9:$M$48,Metas!$M23,Actividades!AH$9:AH$48)</f>
        <v>284326722</v>
      </c>
      <c r="AJ23" s="16">
        <f>SUMIF(Actividades!$M$9:$M$48,Metas!$M23,Actividades!AI$9:AI$48)</f>
        <v>284326722</v>
      </c>
      <c r="AK23" s="16">
        <f>SUMIF(Actividades!$M$9:$M$48,Metas!$M23,Actividades!AJ$9:AJ$48)</f>
        <v>114744480</v>
      </c>
      <c r="AL23" s="16">
        <f>SUMIF(Actividades!$M$9:$M$48,Metas!$M23,Actividades!AK$9:AK$48)</f>
        <v>0</v>
      </c>
      <c r="AM23" s="16">
        <f>SUMIF(Actividades!$M$9:$M$48,Metas!$M23,Actividades!AL$9:AL$48)</f>
        <v>0</v>
      </c>
      <c r="AN23" s="16">
        <f>SUMIF(Actividades!$M$9:$M$48,Metas!$M23,Actividades!AM$9:AM$48)</f>
        <v>5300000000</v>
      </c>
      <c r="AO23" s="16">
        <f>SUMIF(Actividades!$M$9:$M$48,Metas!$M23,Actividades!AN$9:AN$48)</f>
        <v>638550900</v>
      </c>
      <c r="AP23" s="16">
        <f>SUMIF(Actividades!$M$9:$M$48,Metas!$M23,Actividades!AO$9:AO$48)</f>
        <v>638550900</v>
      </c>
      <c r="AQ23" s="16">
        <f>SUMIF(Actividades!$M$9:$M$48,Metas!$M23,Actividades!AP$9:AP$48)</f>
        <v>360706576</v>
      </c>
      <c r="AR23" s="16">
        <f>SUMIF(Actividades!$M$9:$M$48,Metas!$M23,Actividades!AQ$9:AQ$48)</f>
        <v>169582242</v>
      </c>
      <c r="AS23" s="16">
        <f>SUMIF(Actividades!$M$9:$M$48,Metas!$M23,Actividades!AR$9:AR$48)</f>
        <v>169582242</v>
      </c>
      <c r="AT23" s="16">
        <f>SUMIF(Actividades!$M$9:$M$48,Metas!$M23,Actividades!AS$9:AS$48)</f>
        <v>320679000</v>
      </c>
      <c r="AU23" s="16">
        <f>SUMIF(Actividades!$M$9:$M$48,Metas!$M23,Actividades!AT$9:AT$48)</f>
        <v>1188469957</v>
      </c>
      <c r="AV23" s="16">
        <f>SUMIF(Actividades!$M$9:$M$48,Metas!$M23,Actividades!AU$9:AU$48)</f>
        <v>1188469957</v>
      </c>
      <c r="AW23" s="16">
        <f>SUMIF(Actividades!$M$9:$M$48,Metas!$M23,Actividades!AV$9:AV$48)</f>
        <v>675106987</v>
      </c>
      <c r="AX23" s="16">
        <f>SUMIF(Actividades!$M$9:$M$48,Metas!$M23,Actividades!AW$9:AW$48)</f>
        <v>277844324</v>
      </c>
      <c r="AY23" s="16">
        <f>SUMIF(Actividades!$M$9:$M$48,Metas!$M23,Actividades!AX$9:AX$48)</f>
        <v>302198177</v>
      </c>
      <c r="AZ23" s="16">
        <f>SUMIF(Actividades!$M$9:$M$48,Metas!$M23,Actividades!AY$9:AY$48)</f>
        <v>1919285000</v>
      </c>
      <c r="BA23" s="16">
        <f>SUMIF(Actividades!$M$9:$M$48,Metas!$M23,Actividades!AZ$9:AZ$48)</f>
        <v>1412332237</v>
      </c>
      <c r="BB23" s="16">
        <f>SUMIF(Actividades!$M$9:$M$48,Metas!$M23,Actividades!BA$9:BA$48)</f>
        <v>1412332237</v>
      </c>
      <c r="BC23" s="16">
        <f>SUMIF(Actividades!$M$9:$M$48,Metas!$M23,Actividades!BB$9:BB$48)</f>
        <v>994569062</v>
      </c>
      <c r="BD23" s="16">
        <f>SUMIF(Actividades!$M$9:$M$48,Metas!$M23,Actividades!BC$9:BC$48)</f>
        <v>513362970</v>
      </c>
      <c r="BE23" s="16">
        <f>SUMIF(Actividades!$M$9:$M$48,Metas!$M23,Actividades!BD$9:BD$48)</f>
        <v>382897439</v>
      </c>
      <c r="BF23" s="16">
        <f>SUMIF(Actividades!$M$9:$M$48,Metas!$M23,Actividades!BE$9:BE$48)</f>
        <v>770881000</v>
      </c>
      <c r="BG23" s="120">
        <f>SUMIF(Actividades!$M$9:$M$48,Metas!$M23,Actividades!BF$9:BF$48)</f>
        <v>657610295</v>
      </c>
      <c r="BH23" s="120">
        <f>SUMIF(Actividades!$M$9:$M$48,Metas!$M23,Actividades!BG$9:BG$48)</f>
        <v>657610295</v>
      </c>
      <c r="BI23" s="16">
        <f>SUMIF(Actividades!$M$9:$M$48,Metas!$M23,Actividades!BH$9:BH$48)</f>
        <v>217025191</v>
      </c>
      <c r="BJ23" s="16">
        <f>SUMIF(Actividades!$M$9:$M$48,Metas!$M23,Actividades!BI$9:BI$48)</f>
        <v>417763175</v>
      </c>
      <c r="BK23" s="16">
        <f>SUMIF(Actividades!$M$9:$M$48,Metas!$M23,Actividades!BJ$9:BJ$48)</f>
        <v>284913573</v>
      </c>
      <c r="BL23" s="16">
        <f>SUMIF(Actividades!$M$9:$M$48,Metas!$M23,Actividades!BK$9:BK$48)</f>
        <v>4181290111</v>
      </c>
    </row>
    <row r="24" spans="1:64" ht="105" x14ac:dyDescent="0.25">
      <c r="A24" s="57">
        <v>1</v>
      </c>
      <c r="B24" s="57" t="s">
        <v>70</v>
      </c>
      <c r="C24" s="57" t="s">
        <v>131</v>
      </c>
      <c r="D24" s="57" t="s">
        <v>132</v>
      </c>
      <c r="E24" s="57">
        <v>4</v>
      </c>
      <c r="F24" s="57" t="s">
        <v>73</v>
      </c>
      <c r="G24" s="57">
        <v>3</v>
      </c>
      <c r="H24" s="57" t="s">
        <v>74</v>
      </c>
      <c r="I24" s="57">
        <v>9</v>
      </c>
      <c r="J24" s="57" t="s">
        <v>75</v>
      </c>
      <c r="K24" s="57">
        <v>7828</v>
      </c>
      <c r="L24" s="57" t="s">
        <v>76</v>
      </c>
      <c r="M24" s="57">
        <v>15</v>
      </c>
      <c r="N24" s="58" t="s">
        <v>173</v>
      </c>
      <c r="O24" s="58" t="s">
        <v>78</v>
      </c>
      <c r="P24" s="57" t="s">
        <v>90</v>
      </c>
      <c r="Q24" s="57"/>
      <c r="R24" s="57"/>
      <c r="S24" s="57"/>
      <c r="T24" s="54" t="s">
        <v>174</v>
      </c>
      <c r="U24" s="56" t="s">
        <v>106</v>
      </c>
      <c r="V24" s="55">
        <v>118080</v>
      </c>
      <c r="W24" s="49" t="s">
        <v>175</v>
      </c>
      <c r="X24" s="30" t="s">
        <v>176</v>
      </c>
      <c r="Y24" s="33" t="s">
        <v>177</v>
      </c>
      <c r="Z24" s="33" t="s">
        <v>178</v>
      </c>
      <c r="AA24" s="33" t="s">
        <v>179</v>
      </c>
      <c r="AB24" s="66" t="s">
        <v>180</v>
      </c>
      <c r="AC24" s="32" t="s">
        <v>181</v>
      </c>
      <c r="AD24" s="70" t="s">
        <v>182</v>
      </c>
      <c r="AE24" s="32" t="s">
        <v>183</v>
      </c>
      <c r="AF24" s="76" t="s">
        <v>184</v>
      </c>
      <c r="AG24" s="32">
        <v>0.5</v>
      </c>
      <c r="AH24" s="16">
        <f>SUMIF(Actividades!$M$9:$M$48,Metas!$M24,Actividades!AG$9:AG$48)</f>
        <v>2778853044</v>
      </c>
      <c r="AI24" s="16">
        <f>SUMIF(Actividades!$M$9:$M$48,Metas!$M24,Actividades!AH$9:AH$48)</f>
        <v>2147230689</v>
      </c>
      <c r="AJ24" s="16">
        <f>SUMIF(Actividades!$M$9:$M$48,Metas!$M24,Actividades!AI$9:AI$48)</f>
        <v>2147230688</v>
      </c>
      <c r="AK24" s="16">
        <f>SUMIF(Actividades!$M$9:$M$48,Metas!$M24,Actividades!AJ$9:AJ$48)</f>
        <v>1220982900</v>
      </c>
      <c r="AL24" s="16">
        <f>SUMIF(Actividades!$M$9:$M$48,Metas!$M24,Actividades!AK$9:AK$48)</f>
        <v>0</v>
      </c>
      <c r="AM24" s="16">
        <f>SUMIF(Actividades!$M$9:$M$48,Metas!$M24,Actividades!AL$9:AL$48)</f>
        <v>0</v>
      </c>
      <c r="AN24" s="16">
        <f>SUMIF(Actividades!$M$9:$M$48,Metas!$M24,Actividades!AM$9:AM$48)</f>
        <v>10000000000</v>
      </c>
      <c r="AO24" s="16">
        <f>SUMIF(Actividades!$M$9:$M$48,Metas!$M24,Actividades!AN$9:AN$48)</f>
        <v>8666567474</v>
      </c>
      <c r="AP24" s="16">
        <f>SUMIF(Actividades!$M$9:$M$48,Metas!$M24,Actividades!AO$9:AO$48)</f>
        <v>8510567474</v>
      </c>
      <c r="AQ24" s="16">
        <f>SUMIF(Actividades!$M$9:$M$48,Metas!$M24,Actividades!AP$9:AP$48)</f>
        <v>5506351443</v>
      </c>
      <c r="AR24" s="16">
        <f>SUMIF(Actividades!$M$9:$M$48,Metas!$M24,Actividades!AQ$9:AQ$48)</f>
        <v>926247788</v>
      </c>
      <c r="AS24" s="16">
        <f>SUMIF(Actividades!$M$9:$M$48,Metas!$M24,Actividades!AR$9:AR$48)</f>
        <v>906556729</v>
      </c>
      <c r="AT24" s="16">
        <f>SUMIF(Actividades!$M$9:$M$48,Metas!$M24,Actividades!AS$9:AS$48)</f>
        <v>2000432000</v>
      </c>
      <c r="AU24" s="16">
        <f>SUMIF(Actividades!$M$9:$M$48,Metas!$M24,Actividades!AT$9:AT$48)</f>
        <v>4350434923</v>
      </c>
      <c r="AV24" s="16">
        <f>SUMIF(Actividades!$M$9:$M$48,Metas!$M24,Actividades!AU$9:AU$48)</f>
        <v>4350434923</v>
      </c>
      <c r="AW24" s="16">
        <f>SUMIF(Actividades!$M$9:$M$48,Metas!$M24,Actividades!AV$9:AV$48)</f>
        <v>2754140029</v>
      </c>
      <c r="AX24" s="16">
        <f>SUMIF(Actividades!$M$9:$M$48,Metas!$M24,Actividades!AW$9:AW$48)</f>
        <v>3004216031</v>
      </c>
      <c r="AY24" s="16">
        <f>SUMIF(Actividades!$M$9:$M$48,Metas!$M24,Actividades!AX$9:AX$48)</f>
        <v>2865790309</v>
      </c>
      <c r="AZ24" s="16">
        <f>SUMIF(Actividades!$M$9:$M$48,Metas!$M24,Actividades!AY$9:AY$48)</f>
        <v>3648003000</v>
      </c>
      <c r="BA24" s="16">
        <f>SUMIF(Actividades!$M$9:$M$48,Metas!$M24,Actividades!AZ$9:AZ$48)</f>
        <v>3892920541</v>
      </c>
      <c r="BB24" s="16">
        <f>SUMIF(Actividades!$M$9:$M$48,Metas!$M24,Actividades!BA$9:BA$48)</f>
        <v>3891403761</v>
      </c>
      <c r="BC24" s="16">
        <f>SUMIF(Actividades!$M$9:$M$48,Metas!$M24,Actividades!BB$9:BB$48)</f>
        <v>2612465870</v>
      </c>
      <c r="BD24" s="16">
        <f>SUMIF(Actividades!$M$9:$M$48,Metas!$M24,Actividades!BC$9:BC$48)</f>
        <v>1596294894</v>
      </c>
      <c r="BE24" s="16">
        <f>SUMIF(Actividades!$M$9:$M$48,Metas!$M24,Actividades!BD$9:BD$48)</f>
        <v>1303391832</v>
      </c>
      <c r="BF24" s="16">
        <f>SUMIF(Actividades!$M$9:$M$48,Metas!$M24,Actividades!BE$9:BE$48)</f>
        <v>2124839000</v>
      </c>
      <c r="BG24" s="120">
        <f>SUMIF(Actividades!$M$9:$M$48,Metas!$M24,Actividades!BF$9:BF$48)</f>
        <v>1814312859</v>
      </c>
      <c r="BH24" s="120">
        <f>SUMIF(Actividades!$M$9:$M$48,Metas!$M24,Actividades!BG$9:BG$48)</f>
        <v>1814312859</v>
      </c>
      <c r="BI24" s="16">
        <f>SUMIF(Actividades!$M$9:$M$48,Metas!$M24,Actividades!BH$9:BH$48)</f>
        <v>615436929</v>
      </c>
      <c r="BJ24" s="16">
        <f>SUMIF(Actividades!$M$9:$M$48,Metas!$M24,Actividades!BI$9:BI$48)</f>
        <v>1278937891</v>
      </c>
      <c r="BK24" s="16">
        <f>SUMIF(Actividades!$M$9:$M$48,Metas!$M24,Actividades!BJ$9:BJ$48)</f>
        <v>1026429345</v>
      </c>
      <c r="BL24" s="16">
        <f>SUMIF(Actividades!$M$9:$M$48,Metas!$M24,Actividades!BK$9:BK$48)</f>
        <v>20871466486</v>
      </c>
    </row>
    <row r="25" spans="1:64" ht="73.5" customHeight="1" x14ac:dyDescent="0.25">
      <c r="A25" s="57">
        <v>1</v>
      </c>
      <c r="B25" s="57" t="s">
        <v>70</v>
      </c>
      <c r="C25" s="57" t="s">
        <v>131</v>
      </c>
      <c r="D25" s="57" t="s">
        <v>132</v>
      </c>
      <c r="E25" s="57">
        <v>4</v>
      </c>
      <c r="F25" s="57" t="s">
        <v>73</v>
      </c>
      <c r="G25" s="57">
        <v>3</v>
      </c>
      <c r="H25" s="57" t="s">
        <v>74</v>
      </c>
      <c r="I25" s="57">
        <v>9</v>
      </c>
      <c r="J25" s="57" t="s">
        <v>75</v>
      </c>
      <c r="K25" s="57">
        <v>7828</v>
      </c>
      <c r="L25" s="57" t="s">
        <v>76</v>
      </c>
      <c r="M25" s="57">
        <v>16</v>
      </c>
      <c r="N25" s="58" t="s">
        <v>185</v>
      </c>
      <c r="O25" s="58" t="s">
        <v>78</v>
      </c>
      <c r="P25" s="57" t="s">
        <v>90</v>
      </c>
      <c r="Q25" s="57"/>
      <c r="R25" s="57" t="s">
        <v>108</v>
      </c>
      <c r="S25" s="57" t="s">
        <v>109</v>
      </c>
      <c r="T25" s="54" t="s">
        <v>186</v>
      </c>
      <c r="U25" s="56" t="s">
        <v>106</v>
      </c>
      <c r="V25" s="55" t="s">
        <v>187</v>
      </c>
      <c r="W25" s="52">
        <v>0.63500000000000001</v>
      </c>
      <c r="X25" s="30" t="s">
        <v>188</v>
      </c>
      <c r="Y25" s="40">
        <v>0.63900000000000001</v>
      </c>
      <c r="Z25" s="40" t="s">
        <v>189</v>
      </c>
      <c r="AA25" s="40">
        <v>0.64300000000000002</v>
      </c>
      <c r="AB25" s="67">
        <v>0.63800000000000001</v>
      </c>
      <c r="AC25" s="40">
        <v>0.64700000000000002</v>
      </c>
      <c r="AD25" s="71">
        <v>0.64800000000000002</v>
      </c>
      <c r="AE25" s="33">
        <v>0.65</v>
      </c>
      <c r="AF25" s="75">
        <v>0.64800000000000002</v>
      </c>
      <c r="AG25" s="31">
        <v>0.65</v>
      </c>
      <c r="AH25" s="16">
        <f>SUMIF(Actividades!$M$9:$M$48,Metas!$M25,Actividades!AG$9:AG$48)</f>
        <v>1882494997</v>
      </c>
      <c r="AI25" s="16">
        <f>SUMIF(Actividades!$M$9:$M$48,Metas!$M25,Actividades!AH$9:AH$48)</f>
        <v>147515488</v>
      </c>
      <c r="AJ25" s="16">
        <f>SUMIF(Actividades!$M$9:$M$48,Metas!$M25,Actividades!AI$9:AI$48)</f>
        <v>147515488</v>
      </c>
      <c r="AK25" s="16">
        <f>SUMIF(Actividades!$M$9:$M$48,Metas!$M25,Actividades!AJ$9:AJ$48)</f>
        <v>98766615</v>
      </c>
      <c r="AL25" s="16">
        <f>SUMIF(Actividades!$M$9:$M$48,Metas!$M25,Actividades!AK$9:AK$48)</f>
        <v>0</v>
      </c>
      <c r="AM25" s="16">
        <f>SUMIF(Actividades!$M$9:$M$48,Metas!$M25,Actividades!AL$9:AL$48)</f>
        <v>0</v>
      </c>
      <c r="AN25" s="16">
        <f>SUMIF(Actividades!$M$9:$M$48,Metas!$M25,Actividades!AM$9:AM$48)</f>
        <v>17000000000</v>
      </c>
      <c r="AO25" s="16">
        <f>SUMIF(Actividades!$M$9:$M$48,Metas!$M25,Actividades!AN$9:AN$48)</f>
        <v>3125978474</v>
      </c>
      <c r="AP25" s="16">
        <f>SUMIF(Actividades!$M$9:$M$48,Metas!$M25,Actividades!AO$9:AO$48)</f>
        <v>3125978474</v>
      </c>
      <c r="AQ25" s="16">
        <f>SUMIF(Actividades!$M$9:$M$48,Metas!$M25,Actividades!AP$9:AP$48)</f>
        <v>1028006999</v>
      </c>
      <c r="AR25" s="16">
        <f>SUMIF(Actividades!$M$9:$M$48,Metas!$M25,Actividades!AQ$9:AQ$48)</f>
        <v>48748873</v>
      </c>
      <c r="AS25" s="16">
        <f>SUMIF(Actividades!$M$9:$M$48,Metas!$M25,Actividades!AR$9:AR$48)</f>
        <v>48748873</v>
      </c>
      <c r="AT25" s="16">
        <f>SUMIF(Actividades!$M$9:$M$48,Metas!$M25,Actividades!AS$9:AS$48)</f>
        <v>2401713000</v>
      </c>
      <c r="AU25" s="16">
        <f>SUMIF(Actividades!$M$9:$M$48,Metas!$M25,Actividades!AT$9:AT$48)</f>
        <v>6868824497</v>
      </c>
      <c r="AV25" s="16">
        <f>SUMIF(Actividades!$M$9:$M$48,Metas!$M25,Actividades!AU$9:AU$48)</f>
        <v>6868824497</v>
      </c>
      <c r="AW25" s="16">
        <f>SUMIF(Actividades!$M$9:$M$48,Metas!$M25,Actividades!AV$9:AV$48)</f>
        <v>3736659312</v>
      </c>
      <c r="AX25" s="16">
        <f>SUMIF(Actividades!$M$9:$M$48,Metas!$M25,Actividades!AW$9:AW$48)</f>
        <v>2097971475</v>
      </c>
      <c r="AY25" s="16">
        <f>SUMIF(Actividades!$M$9:$M$48,Metas!$M25,Actividades!AX$9:AX$48)</f>
        <v>1954290346</v>
      </c>
      <c r="AZ25" s="16">
        <f>SUMIF(Actividades!$M$9:$M$48,Metas!$M25,Actividades!AY$9:AY$48)</f>
        <v>6202256000</v>
      </c>
      <c r="BA25" s="16">
        <f>SUMIF(Actividades!$M$9:$M$48,Metas!$M25,Actividades!AZ$9:AZ$48)</f>
        <v>7479055207</v>
      </c>
      <c r="BB25" s="16">
        <f>SUMIF(Actividades!$M$9:$M$48,Metas!$M25,Actividades!BA$9:BA$48)</f>
        <v>7479055207</v>
      </c>
      <c r="BC25" s="16">
        <f>SUMIF(Actividades!$M$9:$M$48,Metas!$M25,Actividades!BB$9:BB$48)</f>
        <v>5414689109</v>
      </c>
      <c r="BD25" s="16">
        <f>SUMIF(Actividades!$M$9:$M$48,Metas!$M25,Actividades!BC$9:BC$48)</f>
        <v>3132165185</v>
      </c>
      <c r="BE25" s="16">
        <f>SUMIF(Actividades!$M$9:$M$48,Metas!$M25,Actividades!BD$9:BD$48)</f>
        <v>2497133327</v>
      </c>
      <c r="BF25" s="16">
        <f>SUMIF(Actividades!$M$9:$M$48,Metas!$M25,Actividades!BE$9:BE$48)</f>
        <v>4082226000</v>
      </c>
      <c r="BG25" s="120">
        <f>SUMIF(Actividades!$M$9:$M$48,Metas!$M25,Actividades!BF$9:BF$48)</f>
        <v>1900059287</v>
      </c>
      <c r="BH25" s="120">
        <f>SUMIF(Actividades!$M$9:$M$48,Metas!$M25,Actividades!BG$9:BG$48)</f>
        <v>1900059287</v>
      </c>
      <c r="BI25" s="16">
        <f>SUMIF(Actividades!$M$9:$M$48,Metas!$M25,Actividades!BH$9:BH$48)</f>
        <v>638208368</v>
      </c>
      <c r="BJ25" s="16">
        <f>SUMIF(Actividades!$M$9:$M$48,Metas!$M25,Actividades!BI$9:BI$48)</f>
        <v>2064366098</v>
      </c>
      <c r="BK25" s="16">
        <f>SUMIF(Actividades!$M$9:$M$48,Metas!$M25,Actividades!BJ$9:BJ$48)</f>
        <v>1635056387</v>
      </c>
      <c r="BL25" s="16">
        <f>SUMIF(Actividades!$M$9:$M$48,Metas!$M25,Actividades!BK$9:BK$48)</f>
        <v>19521432953</v>
      </c>
    </row>
    <row r="26" spans="1:64" ht="73.5" customHeight="1" x14ac:dyDescent="0.25">
      <c r="A26" s="57">
        <v>1</v>
      </c>
      <c r="B26" s="57" t="s">
        <v>70</v>
      </c>
      <c r="C26" s="57" t="s">
        <v>131</v>
      </c>
      <c r="D26" s="57" t="s">
        <v>132</v>
      </c>
      <c r="E26" s="57">
        <v>4</v>
      </c>
      <c r="F26" s="57" t="s">
        <v>73</v>
      </c>
      <c r="G26" s="57">
        <v>3</v>
      </c>
      <c r="H26" s="57" t="s">
        <v>74</v>
      </c>
      <c r="I26" s="57">
        <v>9</v>
      </c>
      <c r="J26" s="57" t="s">
        <v>75</v>
      </c>
      <c r="K26" s="57">
        <v>7828</v>
      </c>
      <c r="L26" s="57" t="s">
        <v>76</v>
      </c>
      <c r="M26" s="57">
        <v>17</v>
      </c>
      <c r="N26" s="58" t="s">
        <v>190</v>
      </c>
      <c r="O26" s="58" t="s">
        <v>145</v>
      </c>
      <c r="P26" s="57" t="s">
        <v>79</v>
      </c>
      <c r="Q26" s="57">
        <v>6</v>
      </c>
      <c r="R26" s="57" t="s">
        <v>191</v>
      </c>
      <c r="S26" s="57" t="s">
        <v>192</v>
      </c>
      <c r="T26" s="54" t="s">
        <v>193</v>
      </c>
      <c r="U26" s="56" t="s">
        <v>106</v>
      </c>
      <c r="V26" s="55" t="s">
        <v>194</v>
      </c>
      <c r="W26" s="41" t="s">
        <v>195</v>
      </c>
      <c r="X26" s="30" t="s">
        <v>196</v>
      </c>
      <c r="Y26" s="41" t="s">
        <v>197</v>
      </c>
      <c r="Z26" s="39" t="s">
        <v>198</v>
      </c>
      <c r="AA26" s="29" t="s">
        <v>199</v>
      </c>
      <c r="AB26" s="66" t="s">
        <v>200</v>
      </c>
      <c r="AC26" s="29" t="s">
        <v>201</v>
      </c>
      <c r="AD26" s="70" t="s">
        <v>202</v>
      </c>
      <c r="AE26" s="29" t="s">
        <v>203</v>
      </c>
      <c r="AF26" s="76" t="s">
        <v>204</v>
      </c>
      <c r="AG26" s="29" t="s">
        <v>203</v>
      </c>
      <c r="AH26" s="16">
        <f>SUMIF(Actividades!$M$9:$M$48,Metas!$M26,Actividades!AG$9:AG$48)</f>
        <v>567496025</v>
      </c>
      <c r="AI26" s="16">
        <f>SUMIF(Actividades!$M$9:$M$48,Metas!$M26,Actividades!AH$9:AH$48)</f>
        <v>429321665</v>
      </c>
      <c r="AJ26" s="16">
        <f>SUMIF(Actividades!$M$9:$M$48,Metas!$M26,Actividades!AI$9:AI$48)</f>
        <v>429321665</v>
      </c>
      <c r="AK26" s="16">
        <f>SUMIF(Actividades!$M$9:$M$48,Metas!$M26,Actividades!AJ$9:AJ$48)</f>
        <v>168912613</v>
      </c>
      <c r="AL26" s="16">
        <f>SUMIF(Actividades!$M$9:$M$48,Metas!$M26,Actividades!AK$9:AK$48)</f>
        <v>0</v>
      </c>
      <c r="AM26" s="16">
        <f>SUMIF(Actividades!$M$9:$M$48,Metas!$M26,Actividades!AL$9:AL$48)</f>
        <v>0</v>
      </c>
      <c r="AN26" s="16">
        <f>SUMIF(Actividades!$M$9:$M$48,Metas!$M26,Actividades!AM$9:AM$48)</f>
        <v>5300000000</v>
      </c>
      <c r="AO26" s="16">
        <f>SUMIF(Actividades!$M$9:$M$48,Metas!$M26,Actividades!AN$9:AN$48)</f>
        <v>854665582</v>
      </c>
      <c r="AP26" s="16">
        <f>SUMIF(Actividades!$M$9:$M$48,Metas!$M26,Actividades!AO$9:AO$48)</f>
        <v>854665582</v>
      </c>
      <c r="AQ26" s="16">
        <f>SUMIF(Actividades!$M$9:$M$48,Metas!$M26,Actividades!AP$9:AP$48)</f>
        <v>545633142</v>
      </c>
      <c r="AR26" s="16">
        <f>SUMIF(Actividades!$M$9:$M$48,Metas!$M26,Actividades!AQ$9:AQ$48)</f>
        <v>260409052</v>
      </c>
      <c r="AS26" s="16">
        <f>SUMIF(Actividades!$M$9:$M$48,Metas!$M26,Actividades!AR$9:AR$48)</f>
        <v>251455296</v>
      </c>
      <c r="AT26" s="16">
        <f>SUMIF(Actividades!$M$9:$M$48,Metas!$M26,Actividades!AS$9:AS$48)</f>
        <v>232090000</v>
      </c>
      <c r="AU26" s="16">
        <f>SUMIF(Actividades!$M$9:$M$48,Metas!$M26,Actividades!AT$9:AT$48)</f>
        <v>1288952912</v>
      </c>
      <c r="AV26" s="16">
        <f>SUMIF(Actividades!$M$9:$M$48,Metas!$M26,Actividades!AU$9:AU$48)</f>
        <v>1288952912</v>
      </c>
      <c r="AW26" s="16">
        <f>SUMIF(Actividades!$M$9:$M$48,Metas!$M26,Actividades!AV$9:AV$48)</f>
        <v>677912391</v>
      </c>
      <c r="AX26" s="16">
        <f>SUMIF(Actividades!$M$9:$M$48,Metas!$M26,Actividades!AW$9:AW$48)</f>
        <v>309032440</v>
      </c>
      <c r="AY26" s="16">
        <f>SUMIF(Actividades!$M$9:$M$48,Metas!$M26,Actividades!AX$9:AX$48)</f>
        <v>242760984</v>
      </c>
      <c r="AZ26" s="16">
        <f>SUMIF(Actividades!$M$9:$M$48,Metas!$M26,Actividades!AY$9:AY$48)</f>
        <v>1586845000</v>
      </c>
      <c r="BA26" s="16">
        <f>SUMIF(Actividades!$M$9:$M$48,Metas!$M26,Actividades!AZ$9:AZ$48)</f>
        <v>1709164787</v>
      </c>
      <c r="BB26" s="16">
        <f>SUMIF(Actividades!$M$9:$M$48,Metas!$M26,Actividades!BA$9:BA$48)</f>
        <v>1709164787</v>
      </c>
      <c r="BC26" s="16">
        <f>SUMIF(Actividades!$M$9:$M$48,Metas!$M26,Actividades!BB$9:BB$48)</f>
        <v>1154060726</v>
      </c>
      <c r="BD26" s="16">
        <f>SUMIF(Actividades!$M$9:$M$48,Metas!$M26,Actividades!BC$9:BC$48)</f>
        <v>611040521</v>
      </c>
      <c r="BE26" s="16">
        <f>SUMIF(Actividades!$M$9:$M$48,Metas!$M26,Actividades!BD$9:BD$48)</f>
        <v>492224826</v>
      </c>
      <c r="BF26" s="16">
        <f>SUMIF(Actividades!$M$9:$M$48,Metas!$M26,Actividades!BE$9:BE$48)</f>
        <v>1340778000</v>
      </c>
      <c r="BG26" s="120">
        <f>SUMIF(Actividades!$M$9:$M$48,Metas!$M26,Actividades!BF$9:BF$48)</f>
        <v>808986190</v>
      </c>
      <c r="BH26" s="120">
        <f>SUMIF(Actividades!$M$9:$M$48,Metas!$M26,Actividades!BG$9:BG$48)</f>
        <v>808986190</v>
      </c>
      <c r="BI26" s="16">
        <f>SUMIF(Actividades!$M$9:$M$48,Metas!$M26,Actividades!BH$9:BH$48)</f>
        <v>255704789</v>
      </c>
      <c r="BJ26" s="16">
        <f>SUMIF(Actividades!$M$9:$M$48,Metas!$M26,Actividades!BI$9:BI$48)</f>
        <v>555104061</v>
      </c>
      <c r="BK26" s="16">
        <f>SUMIF(Actividades!$M$9:$M$48,Metas!$M26,Actividades!BJ$9:BJ$48)</f>
        <v>441078053</v>
      </c>
      <c r="BL26" s="16">
        <f>SUMIF(Actividades!$M$9:$M$48,Metas!$M26,Actividades!BK$9:BK$48)</f>
        <v>5091091136</v>
      </c>
    </row>
    <row r="27" spans="1:64" ht="96.75" customHeight="1" x14ac:dyDescent="0.25">
      <c r="A27" s="57">
        <v>1</v>
      </c>
      <c r="B27" s="57" t="s">
        <v>70</v>
      </c>
      <c r="C27" s="57" t="s">
        <v>71</v>
      </c>
      <c r="D27" s="57" t="s">
        <v>72</v>
      </c>
      <c r="E27" s="57">
        <v>4</v>
      </c>
      <c r="F27" s="57" t="s">
        <v>73</v>
      </c>
      <c r="G27" s="57">
        <v>3</v>
      </c>
      <c r="H27" s="57" t="s">
        <v>74</v>
      </c>
      <c r="I27" s="57">
        <v>9</v>
      </c>
      <c r="J27" s="57" t="s">
        <v>75</v>
      </c>
      <c r="K27" s="57">
        <v>7828</v>
      </c>
      <c r="L27" s="57" t="s">
        <v>76</v>
      </c>
      <c r="M27" s="57">
        <v>18</v>
      </c>
      <c r="N27" s="58" t="s">
        <v>205</v>
      </c>
      <c r="O27" s="58" t="s">
        <v>145</v>
      </c>
      <c r="P27" s="57" t="s">
        <v>79</v>
      </c>
      <c r="Q27" s="57">
        <v>11</v>
      </c>
      <c r="R27" s="57"/>
      <c r="S27" s="57"/>
      <c r="T27" s="54" t="s">
        <v>206</v>
      </c>
      <c r="U27" s="56" t="s">
        <v>92</v>
      </c>
      <c r="V27" s="55" t="s">
        <v>207</v>
      </c>
      <c r="W27" s="49" t="s">
        <v>208</v>
      </c>
      <c r="X27" s="42">
        <v>1</v>
      </c>
      <c r="Y27" s="33" t="s">
        <v>208</v>
      </c>
      <c r="Z27" s="33">
        <v>1</v>
      </c>
      <c r="AA27" s="33" t="s">
        <v>208</v>
      </c>
      <c r="AB27" s="68">
        <v>1</v>
      </c>
      <c r="AC27" s="33" t="s">
        <v>208</v>
      </c>
      <c r="AD27" s="72">
        <v>1</v>
      </c>
      <c r="AE27" s="33" t="s">
        <v>208</v>
      </c>
      <c r="AF27" s="76">
        <v>1</v>
      </c>
      <c r="AG27" s="30" t="s">
        <v>208</v>
      </c>
      <c r="AH27" s="16">
        <f>SUMIF(Actividades!$M$9:$M$48,Metas!$M27,Actividades!AG$9:AG$48)</f>
        <v>2573350040</v>
      </c>
      <c r="AI27" s="16">
        <f>SUMIF(Actividades!$M$9:$M$48,Metas!$M27,Actividades!AH$9:AH$48)</f>
        <v>6291270941</v>
      </c>
      <c r="AJ27" s="16">
        <f>SUMIF(Actividades!$M$9:$M$48,Metas!$M27,Actividades!AI$9:AI$48)</f>
        <v>6073270941</v>
      </c>
      <c r="AK27" s="16">
        <f>SUMIF(Actividades!$M$9:$M$48,Metas!$M27,Actividades!AJ$9:AJ$48)</f>
        <v>3313172735</v>
      </c>
      <c r="AL27" s="16">
        <f>SUMIF(Actividades!$M$9:$M$48,Metas!$M27,Actividades!AK$9:AK$48)</f>
        <v>0</v>
      </c>
      <c r="AM27" s="16">
        <f>SUMIF(Actividades!$M$9:$M$48,Metas!$M27,Actividades!AL$9:AL$48)</f>
        <v>0</v>
      </c>
      <c r="AN27" s="16">
        <f>SUMIF(Actividades!$M$9:$M$48,Metas!$M27,Actividades!AM$9:AM$48)</f>
        <v>18113797000</v>
      </c>
      <c r="AO27" s="16">
        <f>SUMIF(Actividades!$M$9:$M$48,Metas!$M27,Actividades!AN$9:AN$48)</f>
        <v>15657903585</v>
      </c>
      <c r="AP27" s="16">
        <f>SUMIF(Actividades!$M$9:$M$48,Metas!$M27,Actividades!AO$9:AO$48)</f>
        <v>15399733426</v>
      </c>
      <c r="AQ27" s="16">
        <f>SUMIF(Actividades!$M$9:$M$48,Metas!$M27,Actividades!AP$9:AP$48)</f>
        <v>12787282907</v>
      </c>
      <c r="AR27" s="16">
        <f>SUMIF(Actividades!$M$9:$M$48,Metas!$M27,Actividades!AQ$9:AQ$48)</f>
        <v>2760098206</v>
      </c>
      <c r="AS27" s="16">
        <f>SUMIF(Actividades!$M$9:$M$48,Metas!$M27,Actividades!AR$9:AR$48)</f>
        <v>2760098206</v>
      </c>
      <c r="AT27" s="16">
        <f>SUMIF(Actividades!$M$9:$M$48,Metas!$M27,Actividades!AS$9:AS$48)</f>
        <v>3897750000</v>
      </c>
      <c r="AU27" s="16">
        <f>SUMIF(Actividades!$M$9:$M$48,Metas!$M27,Actividades!AT$9:AT$48)</f>
        <v>5188304971</v>
      </c>
      <c r="AV27" s="16">
        <f>SUMIF(Actividades!$M$9:$M$48,Metas!$M27,Actividades!AU$9:AU$48)</f>
        <v>5188304971</v>
      </c>
      <c r="AW27" s="16">
        <f>SUMIF(Actividades!$M$9:$M$48,Metas!$M27,Actividades!AV$9:AV$48)</f>
        <v>2413389131</v>
      </c>
      <c r="AX27" s="16">
        <f>SUMIF(Actividades!$M$9:$M$48,Metas!$M27,Actividades!AW$9:AW$48)</f>
        <v>2612450519</v>
      </c>
      <c r="AY27" s="16">
        <f>SUMIF(Actividades!$M$9:$M$48,Metas!$M27,Actividades!AX$9:AX$48)</f>
        <v>2048387183</v>
      </c>
      <c r="AZ27" s="16">
        <f>SUMIF(Actividades!$M$9:$M$48,Metas!$M27,Actividades!AY$9:AY$48)</f>
        <v>5291221000</v>
      </c>
      <c r="BA27" s="16">
        <f>SUMIF(Actividades!$M$9:$M$48,Metas!$M27,Actividades!AZ$9:AZ$48)</f>
        <v>3920990802</v>
      </c>
      <c r="BB27" s="16">
        <f>SUMIF(Actividades!$M$9:$M$48,Metas!$M27,Actividades!BA$9:BA$48)</f>
        <v>3920990802</v>
      </c>
      <c r="BC27" s="16">
        <f>SUMIF(Actividades!$M$9:$M$48,Metas!$M27,Actividades!BB$9:BB$48)</f>
        <v>2618176041</v>
      </c>
      <c r="BD27" s="16">
        <f>SUMIF(Actividades!$M$9:$M$48,Metas!$M27,Actividades!BC$9:BC$48)</f>
        <v>2774915840</v>
      </c>
      <c r="BE27" s="16">
        <f>SUMIF(Actividades!$M$9:$M$48,Metas!$M27,Actividades!BD$9:BD$48)</f>
        <v>2081474671</v>
      </c>
      <c r="BF27" s="16">
        <f>SUMIF(Actividades!$M$9:$M$48,Metas!$M27,Actividades!BE$9:BE$48)</f>
        <v>5901156000</v>
      </c>
      <c r="BG27" s="120">
        <f>SUMIF(Actividades!$M$9:$M$48,Metas!$M27,Actividades!BF$9:BF$48)</f>
        <v>1907584683</v>
      </c>
      <c r="BH27" s="120">
        <f>SUMIF(Actividades!$M$9:$M$48,Metas!$M27,Actividades!BG$9:BG$48)</f>
        <v>1907584683</v>
      </c>
      <c r="BI27" s="16">
        <f>SUMIF(Actividades!$M$9:$M$48,Metas!$M27,Actividades!BH$9:BH$48)</f>
        <v>589233448</v>
      </c>
      <c r="BJ27" s="16">
        <f>SUMIF(Actividades!$M$9:$M$48,Metas!$M27,Actividades!BI$9:BI$48)</f>
        <v>1302814761</v>
      </c>
      <c r="BK27" s="16">
        <f>SUMIF(Actividades!$M$9:$M$48,Metas!$M27,Actividades!BJ$9:BJ$48)</f>
        <v>972683703</v>
      </c>
      <c r="BL27" s="16">
        <f>SUMIF(Actividades!$M$9:$M$48,Metas!$M27,Actividades!BK$9:BK$48)</f>
        <v>32966054982</v>
      </c>
    </row>
    <row r="28" spans="1:64" ht="78" customHeight="1" x14ac:dyDescent="0.25">
      <c r="A28" s="57">
        <v>1</v>
      </c>
      <c r="B28" s="57" t="s">
        <v>70</v>
      </c>
      <c r="C28" s="57" t="s">
        <v>71</v>
      </c>
      <c r="D28" s="57" t="s">
        <v>72</v>
      </c>
      <c r="E28" s="57">
        <v>4</v>
      </c>
      <c r="F28" s="57" t="s">
        <v>73</v>
      </c>
      <c r="G28" s="57">
        <v>3</v>
      </c>
      <c r="H28" s="57" t="s">
        <v>74</v>
      </c>
      <c r="I28" s="57">
        <v>9</v>
      </c>
      <c r="J28" s="57" t="s">
        <v>75</v>
      </c>
      <c r="K28" s="57">
        <v>7828</v>
      </c>
      <c r="L28" s="57" t="s">
        <v>76</v>
      </c>
      <c r="M28" s="57">
        <v>19</v>
      </c>
      <c r="N28" s="58" t="s">
        <v>209</v>
      </c>
      <c r="O28" s="58" t="s">
        <v>145</v>
      </c>
      <c r="P28" s="57" t="s">
        <v>90</v>
      </c>
      <c r="Q28" s="57"/>
      <c r="R28" s="57" t="s">
        <v>191</v>
      </c>
      <c r="S28" s="57" t="s">
        <v>109</v>
      </c>
      <c r="T28" s="54" t="s">
        <v>210</v>
      </c>
      <c r="U28" s="56" t="s">
        <v>106</v>
      </c>
      <c r="V28" s="55" t="s">
        <v>210</v>
      </c>
      <c r="W28" s="33">
        <v>0</v>
      </c>
      <c r="X28" s="43">
        <v>0.125</v>
      </c>
      <c r="Y28" s="33">
        <v>0.8</v>
      </c>
      <c r="Z28" s="33">
        <v>0.8</v>
      </c>
      <c r="AA28" s="33">
        <v>0.8</v>
      </c>
      <c r="AB28" s="69">
        <v>0.8</v>
      </c>
      <c r="AC28" s="33">
        <v>0.8</v>
      </c>
      <c r="AD28" s="73">
        <v>0.8</v>
      </c>
      <c r="AE28" s="33">
        <v>0.8</v>
      </c>
      <c r="AF28" s="77">
        <v>0.54</v>
      </c>
      <c r="AG28" s="32">
        <v>0.8</v>
      </c>
      <c r="AH28" s="16">
        <f>SUMIF(Actividades!$M$9:$M$48,Metas!$M28,Actividades!AG$9:AG$48)</f>
        <v>0</v>
      </c>
      <c r="AI28" s="16">
        <f>SUMIF(Actividades!$M$9:$M$48,Metas!$M28,Actividades!AH$9:AH$48)</f>
        <v>0</v>
      </c>
      <c r="AJ28" s="16">
        <f>SUMIF(Actividades!$M$9:$M$48,Metas!$M28,Actividades!AI$9:AI$48)</f>
        <v>0</v>
      </c>
      <c r="AK28" s="16">
        <f>SUMIF(Actividades!$M$9:$M$48,Metas!$M28,Actividades!AJ$9:AJ$48)</f>
        <v>0</v>
      </c>
      <c r="AL28" s="16">
        <f>SUMIF(Actividades!$M$9:$M$48,Metas!$M28,Actividades!AK$9:AK$48)</f>
        <v>0</v>
      </c>
      <c r="AM28" s="16">
        <f>SUMIF(Actividades!$M$9:$M$48,Metas!$M28,Actividades!AL$9:AL$48)</f>
        <v>0</v>
      </c>
      <c r="AN28" s="16">
        <f>SUMIF(Actividades!$M$9:$M$48,Metas!$M28,Actividades!AM$9:AM$48)</f>
        <v>31957147000</v>
      </c>
      <c r="AO28" s="16">
        <f>SUMIF(Actividades!$M$9:$M$48,Metas!$M28,Actividades!AN$9:AN$48)</f>
        <v>42292161539</v>
      </c>
      <c r="AP28" s="16">
        <f>SUMIF(Actividades!$M$9:$M$48,Metas!$M28,Actividades!AO$9:AO$48)</f>
        <v>42264587486</v>
      </c>
      <c r="AQ28" s="16">
        <f>SUMIF(Actividades!$M$9:$M$48,Metas!$M28,Actividades!AP$9:AP$48)</f>
        <v>24289734391</v>
      </c>
      <c r="AR28" s="16">
        <f>SUMIF(Actividades!$M$9:$M$48,Metas!$M28,Actividades!AQ$9:AQ$48)</f>
        <v>0</v>
      </c>
      <c r="AS28" s="16">
        <f>SUMIF(Actividades!$M$9:$M$48,Metas!$M28,Actividades!AR$9:AR$48)</f>
        <v>0</v>
      </c>
      <c r="AT28" s="16">
        <f>SUMIF(Actividades!$M$9:$M$48,Metas!$M28,Actividades!AS$9:AS$48)</f>
        <v>29640652000</v>
      </c>
      <c r="AU28" s="16">
        <f>SUMIF(Actividades!$M$9:$M$48,Metas!$M28,Actividades!AT$9:AT$48)</f>
        <v>41880752589</v>
      </c>
      <c r="AV28" s="16">
        <f>SUMIF(Actividades!$M$9:$M$48,Metas!$M28,Actividades!AU$9:AU$48)</f>
        <v>41465102073</v>
      </c>
      <c r="AW28" s="16">
        <f>SUMIF(Actividades!$M$9:$M$48,Metas!$M28,Actividades!AV$9:AV$48)</f>
        <v>26045523786</v>
      </c>
      <c r="AX28" s="16">
        <f>SUMIF(Actividades!$M$9:$M$48,Metas!$M28,Actividades!AW$9:AW$48)</f>
        <v>17974853095</v>
      </c>
      <c r="AY28" s="16">
        <f>SUMIF(Actividades!$M$9:$M$48,Metas!$M28,Actividades!AX$9:AX$48)</f>
        <v>15758801748</v>
      </c>
      <c r="AZ28" s="16">
        <f>SUMIF(Actividades!$M$9:$M$48,Metas!$M28,Actividades!AY$9:AY$48)</f>
        <v>41092285000</v>
      </c>
      <c r="BA28" s="16">
        <f>SUMIF(Actividades!$M$9:$M$48,Metas!$M28,Actividades!AZ$9:AZ$48)</f>
        <v>47095605543</v>
      </c>
      <c r="BB28" s="16">
        <f>SUMIF(Actividades!$M$9:$M$48,Metas!$M28,Actividades!BA$9:BA$48)</f>
        <v>47074810174</v>
      </c>
      <c r="BC28" s="16">
        <f>SUMIF(Actividades!$M$9:$M$48,Metas!$M28,Actividades!BB$9:BB$48)</f>
        <v>34714888897</v>
      </c>
      <c r="BD28" s="16">
        <f>SUMIF(Actividades!$M$9:$M$48,Metas!$M28,Actividades!BC$9:BC$48)</f>
        <v>15419578287</v>
      </c>
      <c r="BE28" s="16">
        <f>SUMIF(Actividades!$M$9:$M$48,Metas!$M28,Actividades!BD$9:BD$48)</f>
        <v>13182831367</v>
      </c>
      <c r="BF28" s="16">
        <f>SUMIF(Actividades!$M$9:$M$48,Metas!$M28,Actividades!BE$9:BE$48)</f>
        <v>38018561000</v>
      </c>
      <c r="BG28" s="120">
        <f>SUMIF(Actividades!$M$9:$M$48,Metas!$M28,Actividades!BF$9:BF$48)</f>
        <v>21643628958</v>
      </c>
      <c r="BH28" s="120">
        <f>SUMIF(Actividades!$M$9:$M$48,Metas!$M28,Actividades!BG$9:BG$48)</f>
        <v>21643628958</v>
      </c>
      <c r="BI28" s="16">
        <f>SUMIF(Actividades!$M$9:$M$48,Metas!$M28,Actividades!BH$9:BH$48)</f>
        <v>6783551891</v>
      </c>
      <c r="BJ28" s="16">
        <f>SUMIF(Actividades!$M$9:$M$48,Metas!$M28,Actividades!BI$9:BI$48)</f>
        <v>12359921277</v>
      </c>
      <c r="BK28" s="16">
        <f>SUMIF(Actividades!$M$9:$M$48,Metas!$M28,Actividades!BJ$9:BJ$48)</f>
        <v>10463762014</v>
      </c>
      <c r="BL28" s="16">
        <f>SUMIF(Actividades!$M$9:$M$48,Metas!$M28,Actividades!BK$9:BK$48)</f>
        <v>152912148629</v>
      </c>
    </row>
    <row r="29" spans="1:64" ht="99" customHeight="1" x14ac:dyDescent="0.25">
      <c r="A29" s="57">
        <v>1</v>
      </c>
      <c r="B29" s="57" t="s">
        <v>70</v>
      </c>
      <c r="C29" s="57" t="s">
        <v>71</v>
      </c>
      <c r="D29" s="57" t="s">
        <v>72</v>
      </c>
      <c r="E29" s="57">
        <v>4</v>
      </c>
      <c r="F29" s="57" t="s">
        <v>73</v>
      </c>
      <c r="G29" s="57">
        <v>3</v>
      </c>
      <c r="H29" s="57" t="s">
        <v>74</v>
      </c>
      <c r="I29" s="57">
        <v>9</v>
      </c>
      <c r="J29" s="57" t="s">
        <v>75</v>
      </c>
      <c r="K29" s="57">
        <v>7828</v>
      </c>
      <c r="L29" s="57" t="s">
        <v>76</v>
      </c>
      <c r="M29" s="57">
        <v>20</v>
      </c>
      <c r="N29" s="58" t="s">
        <v>211</v>
      </c>
      <c r="O29" s="58" t="s">
        <v>89</v>
      </c>
      <c r="P29" s="57" t="s">
        <v>90</v>
      </c>
      <c r="Q29" s="57"/>
      <c r="R29" s="57"/>
      <c r="S29" s="57"/>
      <c r="T29" s="54" t="s">
        <v>212</v>
      </c>
      <c r="U29" s="56" t="s">
        <v>92</v>
      </c>
      <c r="V29" s="55" t="s">
        <v>213</v>
      </c>
      <c r="W29" s="33">
        <v>1</v>
      </c>
      <c r="X29" s="42">
        <v>1</v>
      </c>
      <c r="Y29" s="33">
        <v>1</v>
      </c>
      <c r="Z29" s="33">
        <v>1</v>
      </c>
      <c r="AA29" s="33">
        <v>1</v>
      </c>
      <c r="AB29" s="68">
        <v>1</v>
      </c>
      <c r="AC29" s="33">
        <v>1</v>
      </c>
      <c r="AD29" s="72">
        <v>1</v>
      </c>
      <c r="AE29" s="33">
        <v>1</v>
      </c>
      <c r="AF29" s="76">
        <v>1</v>
      </c>
      <c r="AG29" s="32">
        <v>1</v>
      </c>
      <c r="AH29" s="16">
        <f>SUMIF(Actividades!$M$9:$M$48,Metas!$M29,Actividades!AG$9:AG$48)</f>
        <v>0</v>
      </c>
      <c r="AI29" s="16">
        <f>SUMIF(Actividades!$M$9:$M$48,Metas!$M29,Actividades!AH$9:AH$48)</f>
        <v>0</v>
      </c>
      <c r="AJ29" s="16">
        <f>SUMIF(Actividades!$M$9:$M$48,Metas!$M29,Actividades!AI$9:AI$48)</f>
        <v>0</v>
      </c>
      <c r="AK29" s="16">
        <f>SUMIF(Actividades!$M$9:$M$48,Metas!$M29,Actividades!AJ$9:AJ$48)</f>
        <v>0</v>
      </c>
      <c r="AL29" s="16">
        <f>SUMIF(Actividades!$M$9:$M$48,Metas!$M29,Actividades!AK$9:AK$48)</f>
        <v>0</v>
      </c>
      <c r="AM29" s="16">
        <f>SUMIF(Actividades!$M$9:$M$48,Metas!$M29,Actividades!AL$9:AL$48)</f>
        <v>0</v>
      </c>
      <c r="AN29" s="16">
        <f>SUMIF(Actividades!$M$9:$M$48,Metas!$M29,Actividades!AM$9:AM$48)</f>
        <v>35392405000</v>
      </c>
      <c r="AO29" s="16">
        <f>SUMIF(Actividades!$M$9:$M$48,Metas!$M29,Actividades!AN$9:AN$48)</f>
        <v>61913258330</v>
      </c>
      <c r="AP29" s="16">
        <f>SUMIF(Actividades!$M$9:$M$48,Metas!$M29,Actividades!AO$9:AO$48)</f>
        <v>61913258330</v>
      </c>
      <c r="AQ29" s="16">
        <f>SUMIF(Actividades!$M$9:$M$48,Metas!$M29,Actividades!AP$9:AP$48)</f>
        <v>29436862880</v>
      </c>
      <c r="AR29" s="16">
        <f>SUMIF(Actividades!$M$9:$M$48,Metas!$M29,Actividades!AQ$9:AQ$48)</f>
        <v>0</v>
      </c>
      <c r="AS29" s="16">
        <f>SUMIF(Actividades!$M$9:$M$48,Metas!$M29,Actividades!AR$9:AR$48)</f>
        <v>0</v>
      </c>
      <c r="AT29" s="16">
        <f>SUMIF(Actividades!$M$9:$M$48,Metas!$M29,Actividades!AS$9:AS$48)</f>
        <v>26590946000</v>
      </c>
      <c r="AU29" s="16">
        <f>SUMIF(Actividades!$M$9:$M$48,Metas!$M29,Actividades!AT$9:AT$48)</f>
        <v>49249282906</v>
      </c>
      <c r="AV29" s="16">
        <f>SUMIF(Actividades!$M$9:$M$48,Metas!$M29,Actividades!AU$9:AU$48)</f>
        <v>49249282906</v>
      </c>
      <c r="AW29" s="16">
        <f>SUMIF(Actividades!$M$9:$M$48,Metas!$M29,Actividades!AV$9:AV$48)</f>
        <v>29280373217</v>
      </c>
      <c r="AX29" s="16">
        <f>SUMIF(Actividades!$M$9:$M$48,Metas!$M29,Actividades!AW$9:AW$48)</f>
        <v>32476395450</v>
      </c>
      <c r="AY29" s="16">
        <f>SUMIF(Actividades!$M$9:$M$48,Metas!$M29,Actividades!AX$9:AX$48)</f>
        <v>28932900617</v>
      </c>
      <c r="AZ29" s="16">
        <f>SUMIF(Actividades!$M$9:$M$48,Metas!$M29,Actividades!AY$9:AY$48)</f>
        <v>35881759000</v>
      </c>
      <c r="BA29" s="16">
        <f>SUMIF(Actividades!$M$9:$M$48,Metas!$M29,Actividades!AZ$9:AZ$48)</f>
        <v>41789990554</v>
      </c>
      <c r="BB29" s="16">
        <f>SUMIF(Actividades!$M$9:$M$48,Metas!$M29,Actividades!BA$9:BA$48)</f>
        <v>41789990554</v>
      </c>
      <c r="BC29" s="16">
        <f>SUMIF(Actividades!$M$9:$M$48,Metas!$M29,Actividades!BB$9:BB$48)</f>
        <v>27994045981</v>
      </c>
      <c r="BD29" s="16">
        <f>SUMIF(Actividades!$M$9:$M$48,Metas!$M29,Actividades!BC$9:BC$48)</f>
        <v>19968909689</v>
      </c>
      <c r="BE29" s="16">
        <f>SUMIF(Actividades!$M$9:$M$48,Metas!$M29,Actividades!BD$9:BD$48)</f>
        <v>11568266481</v>
      </c>
      <c r="BF29" s="16">
        <f>SUMIF(Actividades!$M$9:$M$48,Metas!$M29,Actividades!BE$9:BE$48)</f>
        <v>22859823000</v>
      </c>
      <c r="BG29" s="120">
        <f>SUMIF(Actividades!$M$9:$M$48,Metas!$M29,Actividades!BF$9:BF$48)</f>
        <v>20543328617</v>
      </c>
      <c r="BH29" s="120">
        <f>SUMIF(Actividades!$M$9:$M$48,Metas!$M29,Actividades!BG$9:BG$48)</f>
        <v>20543328617</v>
      </c>
      <c r="BI29" s="16">
        <f>SUMIF(Actividades!$M$9:$M$48,Metas!$M29,Actividades!BH$9:BH$48)</f>
        <v>5963944240</v>
      </c>
      <c r="BJ29" s="16">
        <f>SUMIF(Actividades!$M$9:$M$48,Metas!$M29,Actividades!BI$9:BI$48)</f>
        <v>13795944573</v>
      </c>
      <c r="BK29" s="16">
        <f>SUMIF(Actividades!$M$9:$M$48,Metas!$M29,Actividades!BJ$9:BJ$48)</f>
        <v>10547353109</v>
      </c>
      <c r="BL29" s="16">
        <f>SUMIF(Actividades!$M$9:$M$48,Metas!$M29,Actividades!BK$9:BK$48)</f>
        <v>173495860407</v>
      </c>
    </row>
    <row r="30" spans="1:64" ht="82.5" customHeight="1" x14ac:dyDescent="0.25">
      <c r="A30" s="57">
        <v>1</v>
      </c>
      <c r="B30" s="57" t="s">
        <v>70</v>
      </c>
      <c r="C30" s="57" t="s">
        <v>71</v>
      </c>
      <c r="D30" s="57" t="s">
        <v>72</v>
      </c>
      <c r="E30" s="57">
        <v>4</v>
      </c>
      <c r="F30" s="57" t="s">
        <v>73</v>
      </c>
      <c r="G30" s="57">
        <v>3</v>
      </c>
      <c r="H30" s="57" t="s">
        <v>74</v>
      </c>
      <c r="I30" s="57">
        <v>9</v>
      </c>
      <c r="J30" s="57" t="s">
        <v>75</v>
      </c>
      <c r="K30" s="57">
        <v>7828</v>
      </c>
      <c r="L30" s="57" t="s">
        <v>76</v>
      </c>
      <c r="M30" s="57">
        <v>21</v>
      </c>
      <c r="N30" s="58" t="s">
        <v>214</v>
      </c>
      <c r="O30" s="58" t="s">
        <v>89</v>
      </c>
      <c r="P30" s="57" t="s">
        <v>90</v>
      </c>
      <c r="Q30" s="57"/>
      <c r="R30" s="57"/>
      <c r="S30" s="57"/>
      <c r="T30" s="54" t="s">
        <v>215</v>
      </c>
      <c r="U30" s="56" t="s">
        <v>92</v>
      </c>
      <c r="V30" s="55" t="s">
        <v>216</v>
      </c>
      <c r="W30" s="33" t="s">
        <v>217</v>
      </c>
      <c r="X30" s="37">
        <v>1.74</v>
      </c>
      <c r="Y30" s="33" t="s">
        <v>217</v>
      </c>
      <c r="Z30" s="33" t="s">
        <v>218</v>
      </c>
      <c r="AA30" s="33" t="s">
        <v>217</v>
      </c>
      <c r="AB30" s="66" t="s">
        <v>219</v>
      </c>
      <c r="AC30" s="33" t="s">
        <v>217</v>
      </c>
      <c r="AD30" s="70" t="s">
        <v>220</v>
      </c>
      <c r="AE30" s="33" t="s">
        <v>217</v>
      </c>
      <c r="AF30" s="78" t="s">
        <v>221</v>
      </c>
      <c r="AG30" s="30" t="s">
        <v>222</v>
      </c>
      <c r="AH30" s="16">
        <f>SUMIF(Actividades!$M$9:$M$48,Metas!$M30,Actividades!AG$9:AG$48)</f>
        <v>0</v>
      </c>
      <c r="AI30" s="16">
        <f>SUMIF(Actividades!$M$9:$M$48,Metas!$M30,Actividades!AH$9:AH$48)</f>
        <v>0</v>
      </c>
      <c r="AJ30" s="16">
        <f>SUMIF(Actividades!$M$9:$M$48,Metas!$M30,Actividades!AI$9:AI$48)</f>
        <v>0</v>
      </c>
      <c r="AK30" s="16">
        <f>SUMIF(Actividades!$M$9:$M$48,Metas!$M30,Actividades!AJ$9:AJ$48)</f>
        <v>0</v>
      </c>
      <c r="AL30" s="16">
        <f>SUMIF(Actividades!$M$9:$M$48,Metas!$M30,Actividades!AK$9:AK$48)</f>
        <v>0</v>
      </c>
      <c r="AM30" s="16">
        <f>SUMIF(Actividades!$M$9:$M$48,Metas!$M30,Actividades!AL$9:AL$48)</f>
        <v>0</v>
      </c>
      <c r="AN30" s="16">
        <f>SUMIF(Actividades!$M$9:$M$48,Metas!$M30,Actividades!AM$9:AM$48)</f>
        <v>814065000</v>
      </c>
      <c r="AO30" s="16">
        <f>SUMIF(Actividades!$M$9:$M$48,Metas!$M30,Actividades!AN$9:AN$48)</f>
        <v>814065000</v>
      </c>
      <c r="AP30" s="16">
        <f>SUMIF(Actividades!$M$9:$M$48,Metas!$M30,Actividades!AO$9:AO$48)</f>
        <v>0</v>
      </c>
      <c r="AQ30" s="16">
        <f>SUMIF(Actividades!$M$9:$M$48,Metas!$M30,Actividades!AP$9:AP$48)</f>
        <v>0</v>
      </c>
      <c r="AR30" s="16">
        <f>SUMIF(Actividades!$M$9:$M$48,Metas!$M30,Actividades!AQ$9:AQ$48)</f>
        <v>0</v>
      </c>
      <c r="AS30" s="16">
        <f>SUMIF(Actividades!$M$9:$M$48,Metas!$M30,Actividades!AR$9:AR$48)</f>
        <v>0</v>
      </c>
      <c r="AT30" s="16">
        <f>SUMIF(Actividades!$M$9:$M$48,Metas!$M30,Actividades!AS$9:AS$48)</f>
        <v>814065000</v>
      </c>
      <c r="AU30" s="16">
        <f>SUMIF(Actividades!$M$9:$M$48,Metas!$M30,Actividades!AT$9:AT$48)</f>
        <v>807225097</v>
      </c>
      <c r="AV30" s="16">
        <f>SUMIF(Actividades!$M$9:$M$48,Metas!$M30,Actividades!AU$9:AU$48)</f>
        <v>807225097</v>
      </c>
      <c r="AW30" s="16">
        <f>SUMIF(Actividades!$M$9:$M$48,Metas!$M30,Actividades!AV$9:AV$48)</f>
        <v>0</v>
      </c>
      <c r="AX30" s="16">
        <f>SUMIF(Actividades!$M$9:$M$48,Metas!$M30,Actividades!AW$9:AW$48)</f>
        <v>0</v>
      </c>
      <c r="AY30" s="16">
        <f>SUMIF(Actividades!$M$9:$M$48,Metas!$M30,Actividades!AX$9:AX$48)</f>
        <v>0</v>
      </c>
      <c r="AZ30" s="16">
        <f>SUMIF(Actividades!$M$9:$M$48,Metas!$M30,Actividades!AY$9:AY$48)</f>
        <v>889700000</v>
      </c>
      <c r="BA30" s="16">
        <f>SUMIF(Actividades!$M$9:$M$48,Metas!$M30,Actividades!AZ$9:AZ$48)</f>
        <v>0</v>
      </c>
      <c r="BB30" s="16">
        <f>SUMIF(Actividades!$M$9:$M$48,Metas!$M30,Actividades!BA$9:BA$48)</f>
        <v>0</v>
      </c>
      <c r="BC30" s="16">
        <f>SUMIF(Actividades!$M$9:$M$48,Metas!$M30,Actividades!BB$9:BB$48)</f>
        <v>0</v>
      </c>
      <c r="BD30" s="16">
        <f>SUMIF(Actividades!$M$9:$M$48,Metas!$M30,Actividades!BC$9:BC$48)</f>
        <v>807225097</v>
      </c>
      <c r="BE30" s="16">
        <f>SUMIF(Actividades!$M$9:$M$48,Metas!$M30,Actividades!BD$9:BD$48)</f>
        <v>807225097</v>
      </c>
      <c r="BF30" s="16">
        <f>SUMIF(Actividades!$M$9:$M$48,Metas!$M30,Actividades!BE$9:BE$48)</f>
        <v>885800000</v>
      </c>
      <c r="BG30" s="120">
        <f>SUMIF(Actividades!$M$9:$M$48,Metas!$M30,Actividades!BF$9:BF$48)</f>
        <v>0</v>
      </c>
      <c r="BH30" s="120">
        <f>SUMIF(Actividades!$M$9:$M$48,Metas!$M30,Actividades!BG$9:BG$48)</f>
        <v>0</v>
      </c>
      <c r="BI30" s="16">
        <f>SUMIF(Actividades!$M$9:$M$48,Metas!$M30,Actividades!BH$9:BH$48)</f>
        <v>0</v>
      </c>
      <c r="BJ30" s="16">
        <f>SUMIF(Actividades!$M$9:$M$48,Metas!$M30,Actividades!BI$9:BI$48)</f>
        <v>0</v>
      </c>
      <c r="BK30" s="16">
        <f>SUMIF(Actividades!$M$9:$M$48,Metas!$M30,Actividades!BJ$9:BJ$48)</f>
        <v>0</v>
      </c>
      <c r="BL30" s="16">
        <f>SUMIF(Actividades!$M$9:$M$48,Metas!$M30,Actividades!BK$9:BK$48)</f>
        <v>1621290097</v>
      </c>
    </row>
    <row r="31" spans="1:64" ht="75.75" customHeight="1" x14ac:dyDescent="0.25">
      <c r="A31" s="57">
        <v>1</v>
      </c>
      <c r="B31" s="57" t="s">
        <v>70</v>
      </c>
      <c r="C31" s="57" t="s">
        <v>71</v>
      </c>
      <c r="D31" s="57" t="s">
        <v>72</v>
      </c>
      <c r="E31" s="57">
        <v>4</v>
      </c>
      <c r="F31" s="57" t="s">
        <v>73</v>
      </c>
      <c r="G31" s="57">
        <v>3</v>
      </c>
      <c r="H31" s="57" t="s">
        <v>74</v>
      </c>
      <c r="I31" s="57">
        <v>9</v>
      </c>
      <c r="J31" s="57" t="s">
        <v>75</v>
      </c>
      <c r="K31" s="57">
        <v>7828</v>
      </c>
      <c r="L31" s="57" t="s">
        <v>76</v>
      </c>
      <c r="M31" s="57">
        <v>22</v>
      </c>
      <c r="N31" s="58" t="s">
        <v>223</v>
      </c>
      <c r="O31" s="58" t="s">
        <v>89</v>
      </c>
      <c r="P31" s="57" t="s">
        <v>90</v>
      </c>
      <c r="Q31" s="57"/>
      <c r="R31" s="57"/>
      <c r="S31" s="57"/>
      <c r="T31" s="54" t="s">
        <v>224</v>
      </c>
      <c r="U31" s="56" t="s">
        <v>106</v>
      </c>
      <c r="V31" s="55" t="s">
        <v>225</v>
      </c>
      <c r="W31" s="33">
        <v>0.1</v>
      </c>
      <c r="X31" s="42">
        <v>0.1</v>
      </c>
      <c r="Y31" s="33">
        <v>0.4</v>
      </c>
      <c r="Z31" s="33">
        <v>0.4</v>
      </c>
      <c r="AA31" s="33">
        <v>0.8</v>
      </c>
      <c r="AB31" s="68">
        <v>0.8</v>
      </c>
      <c r="AC31" s="33">
        <v>1</v>
      </c>
      <c r="AD31" s="72">
        <v>1</v>
      </c>
      <c r="AE31" s="33">
        <v>1</v>
      </c>
      <c r="AF31" s="76">
        <v>0.83300000000000007</v>
      </c>
      <c r="AG31" s="32">
        <v>1</v>
      </c>
      <c r="AH31" s="16">
        <f>SUMIF(Actividades!$M$9:$M$48,Metas!$M31,Actividades!AG$9:AG$48)</f>
        <v>0</v>
      </c>
      <c r="AI31" s="16">
        <f>SUMIF(Actividades!$M$9:$M$48,Metas!$M31,Actividades!AH$9:AH$48)</f>
        <v>0</v>
      </c>
      <c r="AJ31" s="16">
        <f>SUMIF(Actividades!$M$9:$M$48,Metas!$M31,Actividades!AI$9:AI$48)</f>
        <v>0</v>
      </c>
      <c r="AK31" s="16">
        <f>SUMIF(Actividades!$M$9:$M$48,Metas!$M31,Actividades!AJ$9:AJ$48)</f>
        <v>0</v>
      </c>
      <c r="AL31" s="16">
        <f>SUMIF(Actividades!$M$9:$M$48,Metas!$M31,Actividades!AK$9:AK$48)</f>
        <v>0</v>
      </c>
      <c r="AM31" s="16">
        <f>SUMIF(Actividades!$M$9:$M$48,Metas!$M31,Actividades!AL$9:AL$48)</f>
        <v>0</v>
      </c>
      <c r="AN31" s="16">
        <f>SUMIF(Actividades!$M$9:$M$48,Metas!$M31,Actividades!AM$9:AM$48)</f>
        <v>20930000000</v>
      </c>
      <c r="AO31" s="16">
        <f>SUMIF(Actividades!$M$9:$M$48,Metas!$M31,Actividades!AN$9:AN$48)</f>
        <v>36057490057</v>
      </c>
      <c r="AP31" s="16">
        <f>SUMIF(Actividades!$M$9:$M$48,Metas!$M31,Actividades!AO$9:AO$48)</f>
        <v>34548857395</v>
      </c>
      <c r="AQ31" s="16">
        <f>SUMIF(Actividades!$M$9:$M$48,Metas!$M31,Actividades!AP$9:AP$48)</f>
        <v>17193610601</v>
      </c>
      <c r="AR31" s="16">
        <f>SUMIF(Actividades!$M$9:$M$48,Metas!$M31,Actividades!AQ$9:AQ$48)</f>
        <v>0</v>
      </c>
      <c r="AS31" s="16">
        <f>SUMIF(Actividades!$M$9:$M$48,Metas!$M31,Actividades!AR$9:AR$48)</f>
        <v>0</v>
      </c>
      <c r="AT31" s="16">
        <f>SUMIF(Actividades!$M$9:$M$48,Metas!$M31,Actividades!AS$9:AS$48)</f>
        <v>20419791000</v>
      </c>
      <c r="AU31" s="16">
        <f>SUMIF(Actividades!$M$9:$M$48,Metas!$M31,Actividades!AT$9:AT$48)</f>
        <v>13642121933</v>
      </c>
      <c r="AV31" s="16">
        <f>SUMIF(Actividades!$M$9:$M$48,Metas!$M31,Actividades!AU$9:AU$48)</f>
        <v>11615023786</v>
      </c>
      <c r="AW31" s="16">
        <f>SUMIF(Actividades!$M$9:$M$48,Metas!$M31,Actividades!AV$9:AV$48)</f>
        <v>3678853956</v>
      </c>
      <c r="AX31" s="16">
        <f>SUMIF(Actividades!$M$9:$M$48,Metas!$M31,Actividades!AW$9:AW$48)</f>
        <v>17355246794</v>
      </c>
      <c r="AY31" s="16">
        <f>SUMIF(Actividades!$M$9:$M$48,Metas!$M31,Actividades!AX$9:AX$48)</f>
        <v>13820982301</v>
      </c>
      <c r="AZ31" s="16">
        <f>SUMIF(Actividades!$M$9:$M$48,Metas!$M31,Actividades!AY$9:AY$48)</f>
        <v>15615012000</v>
      </c>
      <c r="BA31" s="16">
        <f>SUMIF(Actividades!$M$9:$M$48,Metas!$M31,Actividades!AZ$9:AZ$48)</f>
        <v>13575641409</v>
      </c>
      <c r="BB31" s="16">
        <f>SUMIF(Actividades!$M$9:$M$48,Metas!$M31,Actividades!BA$9:BA$48)</f>
        <v>11037664496</v>
      </c>
      <c r="BC31" s="16">
        <f>SUMIF(Actividades!$M$9:$M$48,Metas!$M31,Actividades!BB$9:BB$48)</f>
        <v>3753288652</v>
      </c>
      <c r="BD31" s="16">
        <f>SUMIF(Actividades!$M$9:$M$48,Metas!$M31,Actividades!BC$9:BC$48)</f>
        <v>7936169830</v>
      </c>
      <c r="BE31" s="16">
        <f>SUMIF(Actividades!$M$9:$M$48,Metas!$M31,Actividades!BD$9:BD$48)</f>
        <v>6386071982</v>
      </c>
      <c r="BF31" s="16">
        <f>SUMIF(Actividades!$M$9:$M$48,Metas!$M31,Actividades!BE$9:BE$48)</f>
        <v>18953215000</v>
      </c>
      <c r="BG31" s="120">
        <f>SUMIF(Actividades!$M$9:$M$48,Metas!$M31,Actividades!BF$9:BF$48)</f>
        <v>2713900482</v>
      </c>
      <c r="BH31" s="120">
        <f>SUMIF(Actividades!$M$9:$M$48,Metas!$M31,Actividades!BG$9:BG$48)</f>
        <v>2713900482</v>
      </c>
      <c r="BI31" s="16">
        <f>SUMIF(Actividades!$M$9:$M$48,Metas!$M31,Actividades!BH$9:BH$48)</f>
        <v>638752137</v>
      </c>
      <c r="BJ31" s="16">
        <f>SUMIF(Actividades!$M$9:$M$48,Metas!$M31,Actividades!BI$9:BI$48)</f>
        <v>7284375844</v>
      </c>
      <c r="BK31" s="16">
        <f>SUMIF(Actividades!$M$9:$M$48,Metas!$M31,Actividades!BJ$9:BJ$48)</f>
        <v>2811943331</v>
      </c>
      <c r="BL31" s="16">
        <f>SUMIF(Actividades!$M$9:$M$48,Metas!$M31,Actividades!BK$9:BK$48)</f>
        <v>65989153881</v>
      </c>
    </row>
    <row r="32" spans="1:64" ht="78" customHeight="1" x14ac:dyDescent="0.25">
      <c r="A32" s="57">
        <v>1</v>
      </c>
      <c r="B32" s="57" t="s">
        <v>70</v>
      </c>
      <c r="C32" s="57" t="s">
        <v>71</v>
      </c>
      <c r="D32" s="57" t="s">
        <v>72</v>
      </c>
      <c r="E32" s="57">
        <v>4</v>
      </c>
      <c r="F32" s="57" t="s">
        <v>73</v>
      </c>
      <c r="G32" s="57">
        <v>3</v>
      </c>
      <c r="H32" s="57" t="s">
        <v>74</v>
      </c>
      <c r="I32" s="57">
        <v>9</v>
      </c>
      <c r="J32" s="57" t="s">
        <v>75</v>
      </c>
      <c r="K32" s="57">
        <v>7828</v>
      </c>
      <c r="L32" s="57" t="s">
        <v>76</v>
      </c>
      <c r="M32" s="57">
        <v>23</v>
      </c>
      <c r="N32" s="58" t="s">
        <v>226</v>
      </c>
      <c r="O32" s="58" t="s">
        <v>145</v>
      </c>
      <c r="P32" s="57" t="s">
        <v>90</v>
      </c>
      <c r="Q32" s="57"/>
      <c r="R32" s="57"/>
      <c r="S32" s="57"/>
      <c r="T32" s="54" t="s">
        <v>227</v>
      </c>
      <c r="U32" s="56" t="s">
        <v>106</v>
      </c>
      <c r="V32" s="55" t="s">
        <v>228</v>
      </c>
      <c r="W32" s="32" t="s">
        <v>229</v>
      </c>
      <c r="X32" s="32" t="s">
        <v>229</v>
      </c>
      <c r="Y32" s="32">
        <v>0.2</v>
      </c>
      <c r="Z32" s="32">
        <v>0.2</v>
      </c>
      <c r="AA32" s="31">
        <v>0.5</v>
      </c>
      <c r="AB32" s="67">
        <v>0.45899999999999991</v>
      </c>
      <c r="AC32" s="32" t="s">
        <v>229</v>
      </c>
      <c r="AD32" s="74" t="s">
        <v>229</v>
      </c>
      <c r="AE32" s="35" t="s">
        <v>229</v>
      </c>
      <c r="AF32" s="74" t="s">
        <v>230</v>
      </c>
      <c r="AG32" s="31">
        <v>0.45900000000000002</v>
      </c>
      <c r="AH32" s="16">
        <f>SUMIF(Actividades!$M$9:$M$48,Metas!$M32,Actividades!AG$9:AG$48)</f>
        <v>0</v>
      </c>
      <c r="AI32" s="16">
        <f>SUMIF(Actividades!$M$9:$M$48,Metas!$M32,Actividades!AH$9:AH$48)</f>
        <v>0</v>
      </c>
      <c r="AJ32" s="16">
        <f>SUMIF(Actividades!$M$9:$M$48,Metas!$M32,Actividades!AI$9:AI$48)</f>
        <v>0</v>
      </c>
      <c r="AK32" s="16">
        <f>SUMIF(Actividades!$M$9:$M$48,Metas!$M32,Actividades!AJ$9:AJ$48)</f>
        <v>0</v>
      </c>
      <c r="AL32" s="16">
        <f>SUMIF(Actividades!$M$9:$M$48,Metas!$M32,Actividades!AK$9:AK$48)</f>
        <v>0</v>
      </c>
      <c r="AM32" s="16">
        <f>SUMIF(Actividades!$M$9:$M$48,Metas!$M32,Actividades!AL$9:AL$48)</f>
        <v>0</v>
      </c>
      <c r="AN32" s="16">
        <f>SUMIF(Actividades!$M$9:$M$48,Metas!$M32,Actividades!AM$9:AM$48)</f>
        <v>0</v>
      </c>
      <c r="AO32" s="16">
        <f>SUMIF(Actividades!$M$9:$M$48,Metas!$M32,Actividades!AN$9:AN$48)</f>
        <v>20119226414</v>
      </c>
      <c r="AP32" s="16">
        <f>SUMIF(Actividades!$M$9:$M$48,Metas!$M32,Actividades!AO$9:AO$48)</f>
        <v>20119226414</v>
      </c>
      <c r="AQ32" s="16">
        <f>SUMIF(Actividades!$M$9:$M$48,Metas!$M32,Actividades!AP$9:AP$48)</f>
        <v>20119226414</v>
      </c>
      <c r="AR32" s="16">
        <f>SUMIF(Actividades!$M$9:$M$48,Metas!$M32,Actividades!AQ$9:AQ$48)</f>
        <v>0</v>
      </c>
      <c r="AS32" s="16">
        <v>0</v>
      </c>
      <c r="AT32" s="16">
        <f>SUMIF(Actividades!$M$9:$M$48,Metas!$M32,Actividades!AS$9:AS$48)</f>
        <v>50000000000</v>
      </c>
      <c r="AU32" s="16">
        <f>SUMIF(Actividades!$M$9:$M$48,Metas!$M32,Actividades!AT$9:AT$48)</f>
        <v>0</v>
      </c>
      <c r="AV32" s="16">
        <f>SUMIF(Actividades!$M$9:$M$48,Metas!$M32,Actividades!AU$9:AU$48)</f>
        <v>0</v>
      </c>
      <c r="AW32" s="16">
        <f>SUMIF(Actividades!$M$9:$M$48,Metas!$M32,Actividades!AV$9:AV$48)</f>
        <v>0</v>
      </c>
      <c r="AX32" s="16">
        <f>SUMIF(Actividades!$M$9:$M$48,Metas!$M32,Actividades!AW$9:AW$48)</f>
        <v>0</v>
      </c>
      <c r="AY32" s="16">
        <f>SUMIF(Actividades!$M$9:$M$48,Metas!$M32,Actividades!AX$9:AX$48)</f>
        <v>0</v>
      </c>
      <c r="AZ32" s="16">
        <f>SUMIF(Actividades!$M$9:$M$48,Metas!$M32,Actividades!AY$9:AY$48)</f>
        <v>0</v>
      </c>
      <c r="BA32" s="16">
        <f>SUMIF(Actividades!$M$9:$M$48,Metas!$M32,Actividades!AZ$9:AZ$48)</f>
        <v>0</v>
      </c>
      <c r="BB32" s="16">
        <f>SUMIF(Actividades!$M$9:$M$48,Metas!$M32,Actividades!BA$9:BA$48)</f>
        <v>0</v>
      </c>
      <c r="BC32" s="16">
        <f>SUMIF(Actividades!$M$9:$M$48,Metas!$M32,Actividades!BB$9:BB$48)</f>
        <v>0</v>
      </c>
      <c r="BD32" s="16">
        <f>SUMIF(Actividades!$M$9:$M$48,Metas!$M32,Actividades!BC$9:BC$48)</f>
        <v>0</v>
      </c>
      <c r="BE32" s="16">
        <f>SUMIF(Actividades!$M$9:$M$48,Metas!$M32,Actividades!BD$9:BD$48)</f>
        <v>0</v>
      </c>
      <c r="BF32" s="16">
        <f>SUMIF(Actividades!$M$9:$M$48,Metas!$M32,Actividades!BE$9:BE$48)</f>
        <v>0</v>
      </c>
      <c r="BG32" s="120">
        <f>SUMIF(Actividades!$M$9:$M$48,Metas!$M32,Actividades!BF$9:BF$48)</f>
        <v>0</v>
      </c>
      <c r="BH32" s="120">
        <f>SUMIF(Actividades!$M$9:$M$48,Metas!$M32,Actividades!BG$9:BG$48)</f>
        <v>0</v>
      </c>
      <c r="BI32" s="16">
        <f>SUMIF(Actividades!$M$9:$M$48,Metas!$M32,Actividades!BH$9:BH$48)</f>
        <v>0</v>
      </c>
      <c r="BJ32" s="16">
        <f>SUMIF(Actividades!$M$9:$M$48,Metas!$M32,Actividades!BI$9:BI$48)</f>
        <v>0</v>
      </c>
      <c r="BK32" s="16">
        <f>SUMIF(Actividades!$M$9:$M$48,Metas!$M32,Actividades!BJ$9:BJ$48)</f>
        <v>0</v>
      </c>
      <c r="BL32" s="16">
        <f>SUMIF(Actividades!$M$9:$M$48,Metas!$M32,Actividades!BK$9:BK$48)</f>
        <v>20119226414</v>
      </c>
    </row>
    <row r="33" spans="2:32" x14ac:dyDescent="0.25">
      <c r="AB33" s="36"/>
      <c r="AF33" s="36" t="s">
        <v>231</v>
      </c>
    </row>
    <row r="37" spans="2:32" ht="15.75" thickBot="1" x14ac:dyDescent="0.3"/>
    <row r="38" spans="2:32" x14ac:dyDescent="0.25">
      <c r="B38" s="140" t="s">
        <v>232</v>
      </c>
      <c r="C38" s="141"/>
      <c r="D38" s="141"/>
      <c r="E38" s="141"/>
      <c r="F38" s="141"/>
      <c r="G38" s="141"/>
      <c r="H38" s="142"/>
    </row>
    <row r="39" spans="2:32" x14ac:dyDescent="0.25">
      <c r="B39" s="143" t="s">
        <v>233</v>
      </c>
      <c r="C39" s="144"/>
      <c r="D39" s="144"/>
      <c r="E39" s="144"/>
      <c r="F39" s="144"/>
      <c r="G39" s="144"/>
      <c r="H39" s="145"/>
    </row>
    <row r="40" spans="2:32" x14ac:dyDescent="0.25">
      <c r="B40" s="143" t="s">
        <v>234</v>
      </c>
      <c r="C40" s="144"/>
      <c r="D40" s="144"/>
      <c r="E40" s="144"/>
      <c r="F40" s="144"/>
      <c r="G40" s="144"/>
      <c r="H40" s="145"/>
    </row>
    <row r="41" spans="2:32" x14ac:dyDescent="0.25">
      <c r="B41" s="143" t="s">
        <v>235</v>
      </c>
      <c r="C41" s="144"/>
      <c r="D41" s="144"/>
      <c r="E41" s="144"/>
      <c r="F41" s="144"/>
      <c r="G41" s="144"/>
      <c r="H41" s="145"/>
    </row>
    <row r="42" spans="2:32" ht="15.75" thickBot="1" x14ac:dyDescent="0.3">
      <c r="B42" s="146" t="s">
        <v>236</v>
      </c>
      <c r="C42" s="147"/>
      <c r="D42" s="147"/>
      <c r="E42" s="147"/>
      <c r="F42" s="147"/>
      <c r="G42" s="147"/>
      <c r="H42" s="148"/>
    </row>
  </sheetData>
  <mergeCells count="14">
    <mergeCell ref="B38:H38"/>
    <mergeCell ref="B39:H39"/>
    <mergeCell ref="B40:H40"/>
    <mergeCell ref="B41:H41"/>
    <mergeCell ref="B42:H42"/>
    <mergeCell ref="A7:M7"/>
    <mergeCell ref="A1:B6"/>
    <mergeCell ref="C1:K4"/>
    <mergeCell ref="L1:M6"/>
    <mergeCell ref="C5:K5"/>
    <mergeCell ref="C6:E6"/>
    <mergeCell ref="F6:G6"/>
    <mergeCell ref="H6:I6"/>
    <mergeCell ref="J6:K6"/>
  </mergeCells>
  <pageMargins left="0.23622047244094491" right="0.23622047244094491" top="0.74803149606299213" bottom="0.74803149606299213" header="0.31496062992125984" footer="0.31496062992125984"/>
  <pageSetup scale="61" orientation="landscape" horizontalDpi="300" verticalDpi="300" r:id="rId1"/>
  <colBreaks count="1" manualBreakCount="1">
    <brk id="18" max="29"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1"/>
  <sheetViews>
    <sheetView tabSelected="1" workbookViewId="0">
      <selection activeCell="J23" sqref="J23"/>
    </sheetView>
  </sheetViews>
  <sheetFormatPr baseColWidth="10" defaultColWidth="11.5703125" defaultRowHeight="15" x14ac:dyDescent="0.25"/>
  <cols>
    <col min="1" max="1" width="11.5703125" style="121"/>
    <col min="2" max="2" width="8.5703125" style="121" customWidth="1"/>
    <col min="3" max="3" width="21.140625" style="121" customWidth="1"/>
    <col min="4" max="4" width="5.5703125" style="121" customWidth="1"/>
    <col min="5" max="5" width="60.140625" style="121" customWidth="1"/>
    <col min="6" max="6" width="18.5703125" style="121" bestFit="1" customWidth="1"/>
    <col min="7" max="7" width="16.5703125" style="121" bestFit="1" customWidth="1"/>
    <col min="8" max="9" width="17.5703125" style="121" bestFit="1" customWidth="1"/>
    <col min="10" max="10" width="16.5703125" style="121" bestFit="1" customWidth="1"/>
    <col min="11" max="11" width="17.7109375" style="121" customWidth="1"/>
    <col min="12" max="16384" width="11.5703125" style="121"/>
  </cols>
  <sheetData>
    <row r="2" spans="1:13" ht="21" x14ac:dyDescent="0.25">
      <c r="A2" s="149" t="s">
        <v>237</v>
      </c>
      <c r="B2" s="149"/>
      <c r="C2" s="149"/>
      <c r="D2" s="149"/>
      <c r="E2" s="149"/>
      <c r="F2" s="149"/>
      <c r="G2" s="149"/>
      <c r="H2" s="149"/>
      <c r="I2" s="149"/>
      <c r="J2" s="149"/>
      <c r="K2" s="149"/>
    </row>
    <row r="3" spans="1:13" ht="20.25" x14ac:dyDescent="0.3">
      <c r="A3" s="150" t="s">
        <v>238</v>
      </c>
      <c r="B3" s="150"/>
      <c r="C3" s="150"/>
      <c r="D3" s="150"/>
      <c r="E3" s="150"/>
      <c r="F3" s="150"/>
      <c r="G3" s="150"/>
      <c r="H3" s="150"/>
      <c r="I3" s="150"/>
      <c r="J3" s="150"/>
      <c r="K3" s="150"/>
    </row>
    <row r="6" spans="1:13" ht="45" x14ac:dyDescent="0.25">
      <c r="A6" s="122" t="s">
        <v>239</v>
      </c>
      <c r="B6" s="122" t="s">
        <v>16</v>
      </c>
      <c r="C6" s="122" t="s">
        <v>17</v>
      </c>
      <c r="D6" s="122" t="s">
        <v>18</v>
      </c>
      <c r="E6" s="122" t="s">
        <v>19</v>
      </c>
      <c r="F6" s="122" t="s">
        <v>41</v>
      </c>
      <c r="G6" s="122" t="s">
        <v>47</v>
      </c>
      <c r="H6" s="122" t="s">
        <v>53</v>
      </c>
      <c r="I6" s="122" t="s">
        <v>59</v>
      </c>
      <c r="J6" s="122" t="s">
        <v>65</v>
      </c>
      <c r="K6" s="122" t="s">
        <v>240</v>
      </c>
    </row>
    <row r="7" spans="1:13" ht="195.75" customHeight="1" x14ac:dyDescent="0.25">
      <c r="A7" s="155" t="s">
        <v>241</v>
      </c>
      <c r="B7" s="152">
        <v>7828</v>
      </c>
      <c r="C7" s="153" t="s">
        <v>76</v>
      </c>
      <c r="D7" s="125">
        <v>6</v>
      </c>
      <c r="E7" s="126" t="s">
        <v>242</v>
      </c>
      <c r="F7" s="124">
        <v>101095488</v>
      </c>
      <c r="G7" s="124">
        <v>9918902494</v>
      </c>
      <c r="H7" s="124">
        <v>12944540458</v>
      </c>
      <c r="I7" s="124">
        <v>16227929289</v>
      </c>
      <c r="J7" s="124">
        <v>7228760749</v>
      </c>
      <c r="K7" s="127">
        <v>0</v>
      </c>
    </row>
    <row r="8" spans="1:13" ht="78" customHeight="1" x14ac:dyDescent="0.25">
      <c r="A8" s="152"/>
      <c r="B8" s="152"/>
      <c r="C8" s="153"/>
      <c r="D8" s="125">
        <v>7</v>
      </c>
      <c r="E8" s="126" t="s">
        <v>243</v>
      </c>
      <c r="F8" s="124">
        <v>2361085177</v>
      </c>
      <c r="G8" s="124">
        <v>8639923865</v>
      </c>
      <c r="H8" s="124">
        <v>10550249022</v>
      </c>
      <c r="I8" s="124">
        <v>13591311811</v>
      </c>
      <c r="J8" s="124">
        <v>6219055596</v>
      </c>
      <c r="K8" s="127">
        <v>0</v>
      </c>
    </row>
    <row r="9" spans="1:13" ht="80.25" customHeight="1" x14ac:dyDescent="0.25">
      <c r="A9" s="155" t="s">
        <v>244</v>
      </c>
      <c r="B9" s="152">
        <v>8141</v>
      </c>
      <c r="C9" s="153" t="s">
        <v>245</v>
      </c>
      <c r="D9" s="125">
        <v>5</v>
      </c>
      <c r="E9" s="126" t="s">
        <v>246</v>
      </c>
      <c r="F9" s="127">
        <v>0</v>
      </c>
      <c r="G9" s="127">
        <v>0</v>
      </c>
      <c r="H9" s="127">
        <v>0</v>
      </c>
      <c r="I9" s="127">
        <v>0</v>
      </c>
      <c r="J9" s="124">
        <v>2432577787</v>
      </c>
      <c r="K9" s="124">
        <v>4918807694</v>
      </c>
      <c r="M9" s="128"/>
    </row>
    <row r="10" spans="1:13" ht="30" x14ac:dyDescent="0.25">
      <c r="A10" s="152"/>
      <c r="B10" s="152"/>
      <c r="C10" s="153"/>
      <c r="D10" s="125">
        <v>32</v>
      </c>
      <c r="E10" s="126" t="s">
        <v>247</v>
      </c>
      <c r="F10" s="127">
        <v>0</v>
      </c>
      <c r="G10" s="127">
        <v>0</v>
      </c>
      <c r="H10" s="127">
        <v>0</v>
      </c>
      <c r="I10" s="127">
        <v>0</v>
      </c>
      <c r="J10" s="124">
        <v>7658757249</v>
      </c>
      <c r="K10" s="124">
        <v>11395215905</v>
      </c>
    </row>
    <row r="11" spans="1:13" ht="114.75" customHeight="1" x14ac:dyDescent="0.25">
      <c r="A11" s="152"/>
      <c r="B11" s="123">
        <v>8143</v>
      </c>
      <c r="C11" s="126" t="s">
        <v>248</v>
      </c>
      <c r="D11" s="125">
        <v>1</v>
      </c>
      <c r="E11" s="126" t="s">
        <v>249</v>
      </c>
      <c r="F11" s="127">
        <v>0</v>
      </c>
      <c r="G11" s="127">
        <v>0</v>
      </c>
      <c r="H11" s="127">
        <v>0</v>
      </c>
      <c r="I11" s="127">
        <v>0</v>
      </c>
      <c r="J11" s="124">
        <v>727475252</v>
      </c>
      <c r="K11" s="129">
        <v>256626000</v>
      </c>
    </row>
    <row r="12" spans="1:13" ht="150" x14ac:dyDescent="0.25">
      <c r="A12" s="152"/>
      <c r="B12" s="123">
        <v>8147</v>
      </c>
      <c r="C12" s="126" t="s">
        <v>250</v>
      </c>
      <c r="D12" s="125">
        <v>1</v>
      </c>
      <c r="E12" s="126" t="s">
        <v>251</v>
      </c>
      <c r="F12" s="127">
        <v>0</v>
      </c>
      <c r="G12" s="127">
        <v>0</v>
      </c>
      <c r="H12" s="127">
        <v>0</v>
      </c>
      <c r="I12" s="127">
        <v>0</v>
      </c>
      <c r="J12" s="124">
        <v>58724546</v>
      </c>
      <c r="K12" s="129">
        <v>195748467</v>
      </c>
    </row>
    <row r="13" spans="1:13" x14ac:dyDescent="0.25">
      <c r="A13" s="156" t="s">
        <v>252</v>
      </c>
      <c r="B13" s="156"/>
      <c r="C13" s="156"/>
      <c r="D13" s="156"/>
      <c r="E13" s="156"/>
      <c r="F13" s="130">
        <f>SUM(F7:F12)</f>
        <v>2462180665</v>
      </c>
      <c r="G13" s="130">
        <f t="shared" ref="G13:K13" si="0">SUM(G7:G12)</f>
        <v>18558826359</v>
      </c>
      <c r="H13" s="130">
        <f t="shared" si="0"/>
        <v>23494789480</v>
      </c>
      <c r="I13" s="130">
        <f t="shared" si="0"/>
        <v>29819241100</v>
      </c>
      <c r="J13" s="130">
        <f t="shared" si="0"/>
        <v>24325351179</v>
      </c>
      <c r="K13" s="130">
        <f t="shared" si="0"/>
        <v>16766398066</v>
      </c>
    </row>
    <row r="14" spans="1:13" x14ac:dyDescent="0.25">
      <c r="A14" s="151" t="s">
        <v>253</v>
      </c>
      <c r="B14" s="151"/>
      <c r="C14" s="151"/>
      <c r="D14" s="151"/>
      <c r="E14" s="151"/>
      <c r="F14" s="131">
        <f>F13/F17</f>
        <v>1.5519359419981879E-2</v>
      </c>
      <c r="G14" s="131">
        <f t="shared" ref="G14:K14" si="1">G13/G17</f>
        <v>4.1540330802510558E-2</v>
      </c>
      <c r="H14" s="131">
        <f t="shared" si="1"/>
        <v>6.826437123953373E-2</v>
      </c>
      <c r="I14" s="131">
        <f t="shared" si="1"/>
        <v>8.6982006750575686E-2</v>
      </c>
      <c r="J14" s="131">
        <f t="shared" si="1"/>
        <v>8.7948765698360867E-2</v>
      </c>
      <c r="K14" s="131">
        <f t="shared" si="1"/>
        <v>0.10244780825769687</v>
      </c>
    </row>
    <row r="15" spans="1:13" x14ac:dyDescent="0.25">
      <c r="A15" s="154" t="s">
        <v>254</v>
      </c>
      <c r="B15" s="154"/>
      <c r="C15" s="154"/>
      <c r="D15" s="154"/>
      <c r="E15" s="154"/>
      <c r="F15" s="154"/>
      <c r="G15" s="154"/>
      <c r="H15" s="154"/>
      <c r="I15" s="154"/>
      <c r="J15" s="154"/>
      <c r="K15" s="154"/>
    </row>
    <row r="16" spans="1:13" x14ac:dyDescent="0.25">
      <c r="J16" s="128"/>
    </row>
    <row r="17" spans="1:12" x14ac:dyDescent="0.25">
      <c r="A17" s="151" t="s">
        <v>255</v>
      </c>
      <c r="B17" s="151"/>
      <c r="C17" s="151"/>
      <c r="D17" s="151"/>
      <c r="E17" s="151"/>
      <c r="F17" s="132">
        <v>158652209693</v>
      </c>
      <c r="G17" s="132">
        <v>446766455646</v>
      </c>
      <c r="H17" s="132">
        <v>344173527909</v>
      </c>
      <c r="I17" s="132">
        <v>342820799542</v>
      </c>
      <c r="J17" s="132">
        <f>155994190034+120591285451</f>
        <v>276585475485</v>
      </c>
      <c r="K17" s="132">
        <f>SUM(K18:K21)</f>
        <v>163657947897</v>
      </c>
    </row>
    <row r="18" spans="1:12" x14ac:dyDescent="0.25">
      <c r="J18" s="128"/>
      <c r="K18" s="128">
        <v>161153897395</v>
      </c>
      <c r="L18" s="121">
        <v>8141</v>
      </c>
    </row>
    <row r="19" spans="1:12" x14ac:dyDescent="0.25">
      <c r="K19" s="128">
        <v>256626000</v>
      </c>
      <c r="L19" s="121">
        <v>8143</v>
      </c>
    </row>
    <row r="20" spans="1:12" x14ac:dyDescent="0.25">
      <c r="K20" s="128">
        <v>195748467</v>
      </c>
      <c r="L20" s="121">
        <v>8147</v>
      </c>
    </row>
    <row r="21" spans="1:12" x14ac:dyDescent="0.25">
      <c r="K21" s="128">
        <v>2051676035</v>
      </c>
      <c r="L21" s="121">
        <v>8145</v>
      </c>
    </row>
  </sheetData>
  <mergeCells count="12">
    <mergeCell ref="A2:K2"/>
    <mergeCell ref="A3:K3"/>
    <mergeCell ref="A17:E17"/>
    <mergeCell ref="B7:B8"/>
    <mergeCell ref="B9:B10"/>
    <mergeCell ref="C7:C8"/>
    <mergeCell ref="C9:C10"/>
    <mergeCell ref="A15:K15"/>
    <mergeCell ref="A7:A8"/>
    <mergeCell ref="A9:A12"/>
    <mergeCell ref="A13:E13"/>
    <mergeCell ref="A14:E1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71"/>
  <sheetViews>
    <sheetView topLeftCell="AW1" zoomScale="80" zoomScaleNormal="80" workbookViewId="0">
      <selection activeCell="BF11" sqref="BF11"/>
    </sheetView>
  </sheetViews>
  <sheetFormatPr baseColWidth="10" defaultColWidth="9.140625" defaultRowHeight="15" x14ac:dyDescent="0.25"/>
  <cols>
    <col min="1" max="1" width="10.42578125" style="105" customWidth="1"/>
    <col min="2" max="2" width="29" style="105" customWidth="1"/>
    <col min="3" max="3" width="11.85546875" style="105" customWidth="1"/>
    <col min="4" max="4" width="40.42578125" style="105" customWidth="1"/>
    <col min="5" max="5" width="11.85546875" style="105" customWidth="1"/>
    <col min="6" max="6" width="39.28515625" style="105" customWidth="1"/>
    <col min="7" max="7" width="13.42578125" style="105" customWidth="1"/>
    <col min="8" max="8" width="16.85546875" style="105" customWidth="1"/>
    <col min="9" max="9" width="11.140625" style="105" customWidth="1"/>
    <col min="10" max="10" width="32.7109375" style="105" customWidth="1"/>
    <col min="11" max="11" width="10.7109375" style="105" customWidth="1"/>
    <col min="12" max="12" width="21.140625" style="105" customWidth="1"/>
    <col min="13" max="13" width="11.85546875" style="105" customWidth="1"/>
    <col min="14" max="14" width="56.42578125" style="105" customWidth="1"/>
    <col min="15" max="15" width="17.140625" style="105" customWidth="1"/>
    <col min="16" max="16" width="12.28515625" style="105" customWidth="1"/>
    <col min="17" max="18" width="14" style="105" customWidth="1"/>
    <col min="19" max="19" width="44.5703125" style="105" customWidth="1"/>
    <col min="20" max="20" width="20.85546875" style="105" customWidth="1"/>
    <col min="21" max="21" width="24.85546875" style="105" customWidth="1"/>
    <col min="22" max="64" width="20.5703125" style="105" customWidth="1"/>
    <col min="65" max="65" width="9.140625" style="106"/>
    <col min="66" max="66" width="12" style="105" bestFit="1" customWidth="1"/>
    <col min="67" max="67" width="17.85546875" style="107" bestFit="1" customWidth="1"/>
    <col min="68" max="68" width="16.85546875" style="107" bestFit="1" customWidth="1"/>
    <col min="69" max="69" width="16.5703125" style="105" bestFit="1" customWidth="1"/>
    <col min="70" max="70" width="16.28515625" style="105" bestFit="1" customWidth="1"/>
    <col min="71" max="71" width="17.5703125" style="105" bestFit="1" customWidth="1"/>
    <col min="72" max="16384" width="9.140625" style="105"/>
  </cols>
  <sheetData>
    <row r="1" spans="1:71" x14ac:dyDescent="0.25">
      <c r="A1" s="158"/>
      <c r="B1" s="158"/>
      <c r="C1" s="159" t="s">
        <v>0</v>
      </c>
      <c r="D1" s="159"/>
      <c r="E1" s="159"/>
      <c r="F1" s="159"/>
      <c r="G1" s="159"/>
      <c r="H1" s="159"/>
      <c r="I1" s="159"/>
      <c r="J1" s="159"/>
      <c r="K1" s="159"/>
      <c r="L1" s="158"/>
      <c r="M1" s="158"/>
    </row>
    <row r="2" spans="1:71" x14ac:dyDescent="0.25">
      <c r="A2" s="158"/>
      <c r="B2" s="158"/>
      <c r="C2" s="159"/>
      <c r="D2" s="159"/>
      <c r="E2" s="159"/>
      <c r="F2" s="159"/>
      <c r="G2" s="159"/>
      <c r="H2" s="159"/>
      <c r="I2" s="159"/>
      <c r="J2" s="159"/>
      <c r="K2" s="159"/>
      <c r="L2" s="158"/>
      <c r="M2" s="158"/>
    </row>
    <row r="3" spans="1:71" x14ac:dyDescent="0.25">
      <c r="A3" s="158"/>
      <c r="B3" s="158"/>
      <c r="C3" s="159"/>
      <c r="D3" s="159"/>
      <c r="E3" s="159"/>
      <c r="F3" s="159"/>
      <c r="G3" s="159"/>
      <c r="H3" s="159"/>
      <c r="I3" s="159"/>
      <c r="J3" s="159"/>
      <c r="K3" s="159"/>
      <c r="L3" s="158"/>
      <c r="M3" s="158"/>
    </row>
    <row r="4" spans="1:71" x14ac:dyDescent="0.25">
      <c r="A4" s="158"/>
      <c r="B4" s="158"/>
      <c r="C4" s="159"/>
      <c r="D4" s="159"/>
      <c r="E4" s="159"/>
      <c r="F4" s="159"/>
      <c r="G4" s="159"/>
      <c r="H4" s="159"/>
      <c r="I4" s="159"/>
      <c r="J4" s="159"/>
      <c r="K4" s="159"/>
      <c r="L4" s="158"/>
      <c r="M4" s="158"/>
    </row>
    <row r="5" spans="1:71" ht="27" customHeight="1" x14ac:dyDescent="0.25">
      <c r="A5" s="158"/>
      <c r="B5" s="158"/>
      <c r="C5" s="159" t="s">
        <v>1</v>
      </c>
      <c r="D5" s="159"/>
      <c r="E5" s="159"/>
      <c r="F5" s="159"/>
      <c r="G5" s="159"/>
      <c r="H5" s="159"/>
      <c r="I5" s="159"/>
      <c r="J5" s="159"/>
      <c r="K5" s="159"/>
      <c r="L5" s="158"/>
      <c r="M5" s="158"/>
    </row>
    <row r="6" spans="1:71" x14ac:dyDescent="0.25">
      <c r="A6" s="158"/>
      <c r="B6" s="158"/>
      <c r="C6" s="160" t="s">
        <v>2</v>
      </c>
      <c r="D6" s="161"/>
      <c r="E6" s="162"/>
      <c r="F6" s="160" t="s">
        <v>3</v>
      </c>
      <c r="G6" s="162"/>
      <c r="H6" s="160" t="s">
        <v>4</v>
      </c>
      <c r="I6" s="162"/>
      <c r="J6" s="160">
        <v>1</v>
      </c>
      <c r="K6" s="162"/>
      <c r="L6" s="158"/>
      <c r="M6" s="158"/>
    </row>
    <row r="7" spans="1:71" x14ac:dyDescent="0.25">
      <c r="A7" s="157" t="s">
        <v>5</v>
      </c>
      <c r="B7" s="157"/>
      <c r="C7" s="157"/>
      <c r="D7" s="157"/>
      <c r="E7" s="157"/>
      <c r="F7" s="157"/>
      <c r="G7" s="157"/>
      <c r="H7" s="157"/>
      <c r="I7" s="157"/>
      <c r="J7" s="157"/>
      <c r="K7" s="157"/>
      <c r="L7" s="157"/>
      <c r="M7" s="157"/>
      <c r="AQ7" s="108">
        <f>AI8-AJ8</f>
        <v>24494701505</v>
      </c>
      <c r="AW7" s="108">
        <f>AO8-AP8</f>
        <v>121914023916</v>
      </c>
      <c r="BC7" s="108">
        <f>AU8-AV8</f>
        <v>87031287119</v>
      </c>
      <c r="BI7" s="108">
        <f>BA8-BB8</f>
        <v>63776703216</v>
      </c>
    </row>
    <row r="8" spans="1:71" x14ac:dyDescent="0.25">
      <c r="A8" s="108"/>
      <c r="B8" s="108"/>
      <c r="C8" s="108"/>
      <c r="D8" s="108"/>
      <c r="E8" s="108"/>
      <c r="F8" s="108"/>
      <c r="G8" s="108"/>
      <c r="H8" s="108"/>
      <c r="I8" s="108"/>
      <c r="J8" s="108"/>
      <c r="K8" s="108"/>
      <c r="L8" s="108"/>
      <c r="M8" s="108"/>
      <c r="N8" s="108"/>
      <c r="O8" s="108"/>
      <c r="P8" s="108"/>
      <c r="Q8" s="108"/>
      <c r="R8" s="108"/>
      <c r="S8" s="108"/>
      <c r="T8" s="108"/>
      <c r="U8" s="108"/>
      <c r="V8" s="108"/>
      <c r="W8" s="108"/>
      <c r="X8" s="108"/>
      <c r="Y8" s="108"/>
      <c r="Z8" s="108"/>
      <c r="AA8" s="108"/>
      <c r="AB8" s="108"/>
      <c r="AC8" s="108"/>
      <c r="AD8" s="108"/>
      <c r="AE8" s="108"/>
      <c r="AF8" s="108"/>
      <c r="AG8" s="108"/>
      <c r="AH8" s="108">
        <f>SUM(AH10:AH48)</f>
        <v>51486119549</v>
      </c>
      <c r="AI8" s="108">
        <f t="shared" ref="AI8:AL8" si="0">SUM(AI10:AI48)</f>
        <v>49792220208</v>
      </c>
      <c r="AJ8" s="108">
        <f t="shared" si="0"/>
        <v>25297518703</v>
      </c>
      <c r="AK8" s="108">
        <f t="shared" si="0"/>
        <v>0</v>
      </c>
      <c r="AL8" s="108">
        <f t="shared" si="0"/>
        <v>0</v>
      </c>
      <c r="AM8" s="108"/>
      <c r="AN8" s="108">
        <f>SUM(AN10:AN48)</f>
        <v>319319755461</v>
      </c>
      <c r="AO8" s="108">
        <f t="shared" ref="AO8:AR8" si="1">SUM(AO10:AO48)</f>
        <v>316519100677</v>
      </c>
      <c r="AP8" s="108">
        <f t="shared" si="1"/>
        <v>194605076761</v>
      </c>
      <c r="AQ8" s="108">
        <f t="shared" si="1"/>
        <v>24494701505</v>
      </c>
      <c r="AR8" s="108">
        <f t="shared" si="1"/>
        <v>9840618209</v>
      </c>
      <c r="AS8" s="108"/>
      <c r="AT8" s="108">
        <f>SUM(AT10:AT48)</f>
        <v>205549184037</v>
      </c>
      <c r="AU8" s="108">
        <f t="shared" ref="AU8:AW8" si="2">SUM(AU10:AU48)</f>
        <v>202802571045</v>
      </c>
      <c r="AV8" s="108">
        <f t="shared" si="2"/>
        <v>115771283926</v>
      </c>
      <c r="AW8" s="108">
        <f t="shared" si="2"/>
        <v>121914023916</v>
      </c>
      <c r="AX8" s="108"/>
      <c r="AY8" s="108"/>
      <c r="AZ8" s="108">
        <f>SUM(AZ10:AZ48)</f>
        <v>191205782120</v>
      </c>
      <c r="BA8" s="108">
        <f t="shared" ref="BA8:BJ8" si="3">SUM(BA10:BA48)</f>
        <v>187986509920</v>
      </c>
      <c r="BB8" s="108">
        <f t="shared" si="3"/>
        <v>124209806704</v>
      </c>
      <c r="BC8" s="108">
        <f t="shared" si="3"/>
        <v>87031287119</v>
      </c>
      <c r="BD8" s="108">
        <f t="shared" si="3"/>
        <v>64769785189</v>
      </c>
      <c r="BE8" s="108">
        <f t="shared" si="3"/>
        <v>137027991000</v>
      </c>
      <c r="BF8" s="108">
        <f t="shared" si="3"/>
        <v>82466388918</v>
      </c>
      <c r="BG8" s="108">
        <f t="shared" si="3"/>
        <v>82466388918</v>
      </c>
      <c r="BH8" s="108">
        <f t="shared" si="3"/>
        <v>25646404696</v>
      </c>
      <c r="BI8" s="108">
        <f t="shared" si="3"/>
        <v>63776703216</v>
      </c>
      <c r="BJ8" s="108">
        <f t="shared" si="3"/>
        <v>46074330308</v>
      </c>
      <c r="BK8" s="108"/>
      <c r="BO8" s="107">
        <f>SUM(BO10:BO48)</f>
        <v>137027991000</v>
      </c>
      <c r="BP8" s="107">
        <f>SUM(BP10:BP48)</f>
        <v>0</v>
      </c>
      <c r="BQ8" s="107">
        <f>SUM(BQ10:BQ48)</f>
        <v>-15396658270</v>
      </c>
      <c r="BR8" s="107">
        <f t="shared" ref="BR8:BS8" si="4">SUM(BR10:BR48)</f>
        <v>0</v>
      </c>
      <c r="BS8" s="107">
        <f t="shared" si="4"/>
        <v>-39164943812</v>
      </c>
    </row>
    <row r="9" spans="1:71" s="26" customFormat="1" ht="63" customHeight="1" x14ac:dyDescent="0.25">
      <c r="A9" s="13" t="s">
        <v>6</v>
      </c>
      <c r="B9" s="13" t="s">
        <v>7</v>
      </c>
      <c r="C9" s="13" t="s">
        <v>8</v>
      </c>
      <c r="D9" s="13" t="s">
        <v>9</v>
      </c>
      <c r="E9" s="13" t="s">
        <v>10</v>
      </c>
      <c r="F9" s="13" t="s">
        <v>11</v>
      </c>
      <c r="G9" s="13" t="s">
        <v>12</v>
      </c>
      <c r="H9" s="13" t="s">
        <v>13</v>
      </c>
      <c r="I9" s="13" t="s">
        <v>14</v>
      </c>
      <c r="J9" s="13" t="s">
        <v>15</v>
      </c>
      <c r="K9" s="3" t="s">
        <v>16</v>
      </c>
      <c r="L9" s="3" t="s">
        <v>17</v>
      </c>
      <c r="M9" s="3" t="s">
        <v>18</v>
      </c>
      <c r="N9" s="3" t="s">
        <v>256</v>
      </c>
      <c r="O9" s="3" t="s">
        <v>257</v>
      </c>
      <c r="P9" s="3" t="s">
        <v>258</v>
      </c>
      <c r="Q9" s="3" t="s">
        <v>259</v>
      </c>
      <c r="R9" s="3" t="s">
        <v>260</v>
      </c>
      <c r="S9" s="3" t="s">
        <v>261</v>
      </c>
      <c r="T9" s="3" t="s">
        <v>262</v>
      </c>
      <c r="U9" s="3" t="s">
        <v>263</v>
      </c>
      <c r="V9" s="18" t="s">
        <v>28</v>
      </c>
      <c r="W9" s="18" t="s">
        <v>29</v>
      </c>
      <c r="X9" s="19" t="s">
        <v>30</v>
      </c>
      <c r="Y9" s="19" t="s">
        <v>31</v>
      </c>
      <c r="Z9" s="20" t="s">
        <v>32</v>
      </c>
      <c r="AA9" s="20" t="s">
        <v>33</v>
      </c>
      <c r="AB9" s="21" t="s">
        <v>34</v>
      </c>
      <c r="AC9" s="21" t="s">
        <v>35</v>
      </c>
      <c r="AD9" s="12" t="s">
        <v>36</v>
      </c>
      <c r="AE9" s="12" t="s">
        <v>264</v>
      </c>
      <c r="AF9" s="3" t="s">
        <v>38</v>
      </c>
      <c r="AG9" s="18" t="s">
        <v>39</v>
      </c>
      <c r="AH9" s="18" t="s">
        <v>40</v>
      </c>
      <c r="AI9" s="18" t="s">
        <v>41</v>
      </c>
      <c r="AJ9" s="18" t="s">
        <v>42</v>
      </c>
      <c r="AK9" s="18" t="s">
        <v>43</v>
      </c>
      <c r="AL9" s="22" t="s">
        <v>44</v>
      </c>
      <c r="AM9" s="19" t="s">
        <v>45</v>
      </c>
      <c r="AN9" s="19" t="s">
        <v>46</v>
      </c>
      <c r="AO9" s="19" t="s">
        <v>47</v>
      </c>
      <c r="AP9" s="19" t="s">
        <v>48</v>
      </c>
      <c r="AQ9" s="19" t="s">
        <v>49</v>
      </c>
      <c r="AR9" s="23" t="s">
        <v>50</v>
      </c>
      <c r="AS9" s="20" t="s">
        <v>51</v>
      </c>
      <c r="AT9" s="20" t="s">
        <v>52</v>
      </c>
      <c r="AU9" s="20" t="s">
        <v>53</v>
      </c>
      <c r="AV9" s="20" t="s">
        <v>54</v>
      </c>
      <c r="AW9" s="20" t="s">
        <v>55</v>
      </c>
      <c r="AX9" s="24" t="s">
        <v>56</v>
      </c>
      <c r="AY9" s="21" t="s">
        <v>57</v>
      </c>
      <c r="AZ9" s="21" t="s">
        <v>58</v>
      </c>
      <c r="BA9" s="21" t="s">
        <v>59</v>
      </c>
      <c r="BB9" s="21" t="s">
        <v>60</v>
      </c>
      <c r="BC9" s="21" t="s">
        <v>61</v>
      </c>
      <c r="BD9" s="25" t="s">
        <v>62</v>
      </c>
      <c r="BE9" s="12" t="s">
        <v>63</v>
      </c>
      <c r="BF9" s="12" t="s">
        <v>64</v>
      </c>
      <c r="BG9" s="12" t="s">
        <v>65</v>
      </c>
      <c r="BH9" s="12" t="s">
        <v>66</v>
      </c>
      <c r="BI9" s="12" t="s">
        <v>67</v>
      </c>
      <c r="BJ9" s="12" t="s">
        <v>68</v>
      </c>
      <c r="BK9" s="3" t="s">
        <v>69</v>
      </c>
      <c r="BM9" s="59"/>
      <c r="BO9" s="60" t="s">
        <v>63</v>
      </c>
      <c r="BP9" s="60" t="s">
        <v>265</v>
      </c>
      <c r="BQ9" s="60" t="s">
        <v>266</v>
      </c>
      <c r="BR9" s="60" t="s">
        <v>267</v>
      </c>
      <c r="BS9" s="60" t="s">
        <v>268</v>
      </c>
    </row>
    <row r="10" spans="1:71" ht="60" x14ac:dyDescent="0.25">
      <c r="A10" s="63">
        <v>1</v>
      </c>
      <c r="B10" s="63" t="s">
        <v>70</v>
      </c>
      <c r="C10" s="63" t="s">
        <v>71</v>
      </c>
      <c r="D10" s="63" t="s">
        <v>72</v>
      </c>
      <c r="E10" s="63">
        <v>4</v>
      </c>
      <c r="F10" s="63" t="s">
        <v>73</v>
      </c>
      <c r="G10" s="63">
        <v>3</v>
      </c>
      <c r="H10" s="63" t="s">
        <v>74</v>
      </c>
      <c r="I10" s="63">
        <v>9</v>
      </c>
      <c r="J10" s="63" t="s">
        <v>75</v>
      </c>
      <c r="K10" s="63">
        <v>7828</v>
      </c>
      <c r="L10" s="63" t="s">
        <v>269</v>
      </c>
      <c r="M10" s="63">
        <v>1</v>
      </c>
      <c r="N10" s="63" t="s">
        <v>77</v>
      </c>
      <c r="O10" s="63" t="s">
        <v>270</v>
      </c>
      <c r="P10" s="64">
        <v>1905026</v>
      </c>
      <c r="Q10" s="65">
        <v>110</v>
      </c>
      <c r="R10" s="63" t="s">
        <v>271</v>
      </c>
      <c r="S10" s="63" t="s">
        <v>272</v>
      </c>
      <c r="T10" s="63" t="s">
        <v>273</v>
      </c>
      <c r="U10" s="63" t="s">
        <v>82</v>
      </c>
      <c r="V10" s="80">
        <v>0.1</v>
      </c>
      <c r="W10" s="80">
        <v>0.1</v>
      </c>
      <c r="X10" s="96">
        <v>0.35</v>
      </c>
      <c r="Y10" s="96">
        <v>0.35000000000000009</v>
      </c>
      <c r="Z10" s="96">
        <v>0.7</v>
      </c>
      <c r="AA10" s="81">
        <v>0.7</v>
      </c>
      <c r="AB10" s="97">
        <v>0.9</v>
      </c>
      <c r="AC10" s="82">
        <v>0.8999999999999998</v>
      </c>
      <c r="AD10" s="97">
        <v>1</v>
      </c>
      <c r="AE10" s="81">
        <v>0.66800000000000004</v>
      </c>
      <c r="AF10" s="97">
        <v>1</v>
      </c>
      <c r="AG10" s="119">
        <v>301948050</v>
      </c>
      <c r="AH10" s="119">
        <v>217428698</v>
      </c>
      <c r="AI10" s="119">
        <v>131961600</v>
      </c>
      <c r="AJ10" s="119">
        <v>54099840</v>
      </c>
      <c r="AK10" s="119">
        <v>0</v>
      </c>
      <c r="AL10" s="119">
        <v>0</v>
      </c>
      <c r="AM10" s="119">
        <v>9310393000</v>
      </c>
      <c r="AN10" s="119">
        <v>30743356</v>
      </c>
      <c r="AO10" s="119">
        <v>30431324</v>
      </c>
      <c r="AP10" s="119">
        <v>1815932</v>
      </c>
      <c r="AQ10" s="119">
        <v>77861760</v>
      </c>
      <c r="AR10" s="119">
        <v>77036160</v>
      </c>
      <c r="AS10" s="119">
        <v>12743000</v>
      </c>
      <c r="AT10" s="119">
        <v>1486085532</v>
      </c>
      <c r="AU10" s="119">
        <v>1351305532</v>
      </c>
      <c r="AV10" s="119">
        <v>537716214</v>
      </c>
      <c r="AW10" s="119">
        <v>28615392</v>
      </c>
      <c r="AX10" s="119">
        <v>28405126</v>
      </c>
      <c r="AY10" s="119">
        <v>4142894000</v>
      </c>
      <c r="AZ10" s="119">
        <v>3189788976</v>
      </c>
      <c r="BA10" s="119">
        <v>3189754190</v>
      </c>
      <c r="BB10" s="119">
        <v>985441823</v>
      </c>
      <c r="BC10" s="119">
        <f>AU10-AV10</f>
        <v>813589318</v>
      </c>
      <c r="BD10" s="119">
        <v>682928725</v>
      </c>
      <c r="BE10" s="119">
        <v>1310844000</v>
      </c>
      <c r="BF10" s="119">
        <f>BO10+BP10+BQ10+BR10+BS10</f>
        <v>582057511</v>
      </c>
      <c r="BG10" s="119">
        <f>BF10</f>
        <v>582057511</v>
      </c>
      <c r="BH10" s="119">
        <v>183661430</v>
      </c>
      <c r="BI10" s="119">
        <f t="shared" ref="BI10:BI48" si="5">BA10-BB10</f>
        <v>2204312367</v>
      </c>
      <c r="BJ10" s="119">
        <v>1099892180</v>
      </c>
      <c r="BK10" s="119">
        <f>BF10+AZ10+AT10+AN10+AH10</f>
        <v>5506104073</v>
      </c>
      <c r="BL10" s="109"/>
      <c r="BM10" s="110"/>
      <c r="BN10" s="109" t="str">
        <f>CONCATENATE(Q10,R10)</f>
        <v>1101.1</v>
      </c>
      <c r="BO10" s="111">
        <v>1310844000</v>
      </c>
      <c r="BP10" s="111">
        <v>0</v>
      </c>
      <c r="BQ10" s="112">
        <v>0</v>
      </c>
      <c r="BR10" s="109"/>
      <c r="BS10" s="112">
        <v>-728786489</v>
      </c>
    </row>
    <row r="11" spans="1:71" ht="72" x14ac:dyDescent="0.25">
      <c r="A11" s="63">
        <v>1</v>
      </c>
      <c r="B11" s="63" t="s">
        <v>70</v>
      </c>
      <c r="C11" s="63" t="s">
        <v>71</v>
      </c>
      <c r="D11" s="63" t="s">
        <v>72</v>
      </c>
      <c r="E11" s="63">
        <v>4</v>
      </c>
      <c r="F11" s="63" t="s">
        <v>73</v>
      </c>
      <c r="G11" s="63">
        <v>3</v>
      </c>
      <c r="H11" s="63" t="s">
        <v>74</v>
      </c>
      <c r="I11" s="63">
        <v>9</v>
      </c>
      <c r="J11" s="63" t="s">
        <v>75</v>
      </c>
      <c r="K11" s="63">
        <v>7828</v>
      </c>
      <c r="L11" s="63" t="s">
        <v>269</v>
      </c>
      <c r="M11" s="63">
        <v>1</v>
      </c>
      <c r="N11" s="63" t="s">
        <v>77</v>
      </c>
      <c r="O11" s="63" t="s">
        <v>270</v>
      </c>
      <c r="P11" s="64">
        <v>1905026</v>
      </c>
      <c r="Q11" s="65">
        <v>109</v>
      </c>
      <c r="R11" s="63" t="s">
        <v>274</v>
      </c>
      <c r="S11" s="63" t="s">
        <v>275</v>
      </c>
      <c r="T11" s="63" t="s">
        <v>273</v>
      </c>
      <c r="U11" s="63" t="s">
        <v>276</v>
      </c>
      <c r="V11" s="80">
        <v>0.1</v>
      </c>
      <c r="W11" s="80">
        <v>0.1</v>
      </c>
      <c r="X11" s="96">
        <v>0.35</v>
      </c>
      <c r="Y11" s="96">
        <v>0.35000000000000009</v>
      </c>
      <c r="Z11" s="96">
        <v>0.7</v>
      </c>
      <c r="AA11" s="81">
        <v>0.7</v>
      </c>
      <c r="AB11" s="97">
        <v>0.9</v>
      </c>
      <c r="AC11" s="82">
        <v>0.8999999999999998</v>
      </c>
      <c r="AD11" s="97">
        <v>1</v>
      </c>
      <c r="AE11" s="81">
        <v>0.66800000000000004</v>
      </c>
      <c r="AF11" s="97">
        <v>1</v>
      </c>
      <c r="AG11" s="119">
        <v>352272725</v>
      </c>
      <c r="AH11" s="119">
        <v>555448303</v>
      </c>
      <c r="AI11" s="119">
        <v>203175578</v>
      </c>
      <c r="AJ11" s="119">
        <v>54600528</v>
      </c>
      <c r="AK11" s="119">
        <v>0</v>
      </c>
      <c r="AL11" s="119">
        <v>0</v>
      </c>
      <c r="AM11" s="119">
        <v>320000000</v>
      </c>
      <c r="AN11" s="119">
        <v>528934902</v>
      </c>
      <c r="AO11" s="119">
        <v>528934902</v>
      </c>
      <c r="AP11" s="119">
        <v>278691219</v>
      </c>
      <c r="AQ11" s="119">
        <v>148575050</v>
      </c>
      <c r="AR11" s="119">
        <v>144348086</v>
      </c>
      <c r="AS11" s="119">
        <v>1016780000</v>
      </c>
      <c r="AT11" s="119">
        <v>539278049</v>
      </c>
      <c r="AU11" s="119">
        <v>539278049</v>
      </c>
      <c r="AV11" s="119">
        <v>278782938</v>
      </c>
      <c r="AW11" s="119">
        <v>250243683</v>
      </c>
      <c r="AX11" s="119">
        <v>239024988</v>
      </c>
      <c r="AY11" s="119">
        <v>1365901000</v>
      </c>
      <c r="AZ11" s="119">
        <v>1222214203</v>
      </c>
      <c r="BA11" s="119">
        <v>567932691</v>
      </c>
      <c r="BB11" s="119">
        <v>316638573</v>
      </c>
      <c r="BC11" s="119">
        <f t="shared" ref="BC11:BC48" si="6">AU11-AV11</f>
        <v>260495111</v>
      </c>
      <c r="BD11" s="119">
        <v>216125429</v>
      </c>
      <c r="BE11" s="119">
        <v>470937000</v>
      </c>
      <c r="BF11" s="119">
        <f t="shared" ref="BF11:BF48" si="7">BO11+BP11+BQ11+BR11+BS11</f>
        <v>234583358</v>
      </c>
      <c r="BG11" s="119">
        <f t="shared" ref="BG11:BG48" si="8">BF11</f>
        <v>234583358</v>
      </c>
      <c r="BH11" s="119">
        <v>71976128</v>
      </c>
      <c r="BI11" s="119">
        <f t="shared" si="5"/>
        <v>251294118</v>
      </c>
      <c r="BJ11" s="119">
        <v>143697539</v>
      </c>
      <c r="BK11" s="119">
        <f t="shared" ref="BK11:BK48" si="9">BF11+AZ11+AT11+AN11+AH11</f>
        <v>3080458815</v>
      </c>
      <c r="BL11" s="109"/>
      <c r="BM11" s="110"/>
      <c r="BN11" s="109" t="str">
        <f t="shared" ref="BN11:BN48" si="10">CONCATENATE(Q11,R11)</f>
        <v>1091.2</v>
      </c>
      <c r="BO11" s="111">
        <v>470937000</v>
      </c>
      <c r="BP11" s="111">
        <v>0</v>
      </c>
      <c r="BQ11" s="112">
        <v>0</v>
      </c>
      <c r="BR11" s="109"/>
      <c r="BS11" s="112">
        <v>-236353642</v>
      </c>
    </row>
    <row r="12" spans="1:71" ht="84" x14ac:dyDescent="0.25">
      <c r="A12" s="63">
        <v>1</v>
      </c>
      <c r="B12" s="63" t="s">
        <v>70</v>
      </c>
      <c r="C12" s="63" t="s">
        <v>71</v>
      </c>
      <c r="D12" s="63" t="s">
        <v>72</v>
      </c>
      <c r="E12" s="63">
        <v>4</v>
      </c>
      <c r="F12" s="63" t="s">
        <v>73</v>
      </c>
      <c r="G12" s="63">
        <v>3</v>
      </c>
      <c r="H12" s="63" t="s">
        <v>74</v>
      </c>
      <c r="I12" s="63">
        <v>9</v>
      </c>
      <c r="J12" s="63" t="s">
        <v>75</v>
      </c>
      <c r="K12" s="63">
        <v>7828</v>
      </c>
      <c r="L12" s="63" t="s">
        <v>269</v>
      </c>
      <c r="M12" s="63">
        <v>1</v>
      </c>
      <c r="N12" s="63" t="s">
        <v>77</v>
      </c>
      <c r="O12" s="63" t="s">
        <v>270</v>
      </c>
      <c r="P12" s="64">
        <v>1905026</v>
      </c>
      <c r="Q12" s="65">
        <v>111</v>
      </c>
      <c r="R12" s="63" t="s">
        <v>277</v>
      </c>
      <c r="S12" s="63" t="s">
        <v>278</v>
      </c>
      <c r="T12" s="63" t="s">
        <v>273</v>
      </c>
      <c r="U12" s="63" t="s">
        <v>276</v>
      </c>
      <c r="V12" s="80">
        <v>0.1</v>
      </c>
      <c r="W12" s="80">
        <v>0.1</v>
      </c>
      <c r="X12" s="96">
        <v>0.45</v>
      </c>
      <c r="Y12" s="96">
        <v>0.45</v>
      </c>
      <c r="Z12" s="96">
        <v>0.6</v>
      </c>
      <c r="AA12" s="81">
        <v>0.6</v>
      </c>
      <c r="AB12" s="97">
        <v>0.9</v>
      </c>
      <c r="AC12" s="82">
        <v>0.8999999999999998</v>
      </c>
      <c r="AD12" s="97">
        <v>1</v>
      </c>
      <c r="AE12" s="81">
        <v>0.66800000000000004</v>
      </c>
      <c r="AF12" s="97">
        <v>1</v>
      </c>
      <c r="AG12" s="119">
        <v>352272725</v>
      </c>
      <c r="AH12" s="119">
        <v>381999627</v>
      </c>
      <c r="AI12" s="119">
        <v>115194000</v>
      </c>
      <c r="AJ12" s="119">
        <v>45457500</v>
      </c>
      <c r="AK12" s="119">
        <v>0</v>
      </c>
      <c r="AL12" s="119">
        <v>0</v>
      </c>
      <c r="AM12" s="119">
        <v>520000000</v>
      </c>
      <c r="AN12" s="119">
        <v>643560400</v>
      </c>
      <c r="AO12" s="119">
        <v>643560400</v>
      </c>
      <c r="AP12" s="119">
        <v>453980857</v>
      </c>
      <c r="AQ12" s="119">
        <v>69736500</v>
      </c>
      <c r="AR12" s="119">
        <v>66893334</v>
      </c>
      <c r="AS12" s="119">
        <v>149572000</v>
      </c>
      <c r="AT12" s="119">
        <v>459759181</v>
      </c>
      <c r="AU12" s="119">
        <v>459759181</v>
      </c>
      <c r="AV12" s="119">
        <v>278353456</v>
      </c>
      <c r="AW12" s="119">
        <v>189579543</v>
      </c>
      <c r="AX12" s="119">
        <v>160439112</v>
      </c>
      <c r="AY12" s="119">
        <v>420530000</v>
      </c>
      <c r="AZ12" s="119">
        <v>457880267</v>
      </c>
      <c r="BA12" s="119">
        <v>457880267</v>
      </c>
      <c r="BB12" s="119">
        <v>306577042</v>
      </c>
      <c r="BC12" s="119">
        <f t="shared" si="6"/>
        <v>181405725</v>
      </c>
      <c r="BD12" s="119">
        <v>136627494</v>
      </c>
      <c r="BE12" s="119">
        <v>249921000</v>
      </c>
      <c r="BF12" s="119">
        <f t="shared" si="7"/>
        <v>236366772</v>
      </c>
      <c r="BG12" s="119">
        <f t="shared" si="8"/>
        <v>236366772</v>
      </c>
      <c r="BH12" s="119">
        <v>69750475</v>
      </c>
      <c r="BI12" s="119">
        <f t="shared" si="5"/>
        <v>151303225</v>
      </c>
      <c r="BJ12" s="119">
        <v>120242662</v>
      </c>
      <c r="BK12" s="119">
        <f t="shared" si="9"/>
        <v>2179566247</v>
      </c>
      <c r="BL12" s="109"/>
      <c r="BM12" s="110"/>
      <c r="BN12" s="109" t="str">
        <f t="shared" si="10"/>
        <v>1111.3</v>
      </c>
      <c r="BO12" s="111">
        <v>249921000</v>
      </c>
      <c r="BP12" s="111">
        <v>0</v>
      </c>
      <c r="BQ12" s="112">
        <v>0</v>
      </c>
      <c r="BR12" s="109"/>
      <c r="BS12" s="112">
        <v>-13554228</v>
      </c>
    </row>
    <row r="13" spans="1:71" ht="60" x14ac:dyDescent="0.25">
      <c r="A13" s="63">
        <v>1</v>
      </c>
      <c r="B13" s="63" t="s">
        <v>70</v>
      </c>
      <c r="C13" s="63" t="s">
        <v>71</v>
      </c>
      <c r="D13" s="63" t="s">
        <v>72</v>
      </c>
      <c r="E13" s="63">
        <v>4</v>
      </c>
      <c r="F13" s="63" t="s">
        <v>73</v>
      </c>
      <c r="G13" s="63">
        <v>3</v>
      </c>
      <c r="H13" s="63" t="s">
        <v>74</v>
      </c>
      <c r="I13" s="63">
        <v>9</v>
      </c>
      <c r="J13" s="63" t="s">
        <v>75</v>
      </c>
      <c r="K13" s="63">
        <v>7828</v>
      </c>
      <c r="L13" s="63" t="s">
        <v>269</v>
      </c>
      <c r="M13" s="63">
        <v>2</v>
      </c>
      <c r="N13" s="63" t="s">
        <v>88</v>
      </c>
      <c r="O13" s="63" t="s">
        <v>270</v>
      </c>
      <c r="P13" s="64">
        <v>1905026</v>
      </c>
      <c r="Q13" s="65">
        <v>106</v>
      </c>
      <c r="R13" s="63" t="s">
        <v>279</v>
      </c>
      <c r="S13" s="63" t="s">
        <v>280</v>
      </c>
      <c r="T13" s="63" t="s">
        <v>273</v>
      </c>
      <c r="U13" s="63" t="s">
        <v>93</v>
      </c>
      <c r="V13" s="80">
        <v>0.1</v>
      </c>
      <c r="W13" s="80">
        <v>0.1</v>
      </c>
      <c r="X13" s="96">
        <v>0.25</v>
      </c>
      <c r="Y13" s="96">
        <v>0.24999999999999994</v>
      </c>
      <c r="Z13" s="96">
        <v>0.25</v>
      </c>
      <c r="AA13" s="83">
        <v>0.25</v>
      </c>
      <c r="AB13" s="97">
        <v>0.3</v>
      </c>
      <c r="AC13" s="82">
        <v>0.3</v>
      </c>
      <c r="AD13" s="97">
        <v>0.1</v>
      </c>
      <c r="AE13" s="81">
        <v>6.8000000000000005E-2</v>
      </c>
      <c r="AF13" s="97">
        <v>1</v>
      </c>
      <c r="AG13" s="119">
        <v>772016461</v>
      </c>
      <c r="AH13" s="119">
        <v>520449276</v>
      </c>
      <c r="AI13" s="119">
        <v>477831596</v>
      </c>
      <c r="AJ13" s="119">
        <v>200348906</v>
      </c>
      <c r="AK13" s="119">
        <v>0</v>
      </c>
      <c r="AL13" s="119">
        <v>0</v>
      </c>
      <c r="AM13" s="119">
        <v>2500000000</v>
      </c>
      <c r="AN13" s="119">
        <v>2025750227</v>
      </c>
      <c r="AO13" s="119">
        <v>2025750227</v>
      </c>
      <c r="AP13" s="119">
        <v>1120748228</v>
      </c>
      <c r="AQ13" s="119">
        <v>277482690</v>
      </c>
      <c r="AR13" s="119">
        <v>147149492</v>
      </c>
      <c r="AS13" s="119">
        <v>785865856</v>
      </c>
      <c r="AT13" s="119">
        <v>2697584120</v>
      </c>
      <c r="AU13" s="119">
        <v>2697584120</v>
      </c>
      <c r="AV13" s="119">
        <v>1475907684</v>
      </c>
      <c r="AW13" s="119">
        <v>905001999</v>
      </c>
      <c r="AX13" s="119">
        <v>729560490</v>
      </c>
      <c r="AY13" s="119">
        <v>3328797344</v>
      </c>
      <c r="AZ13" s="119">
        <v>3133749356</v>
      </c>
      <c r="BA13" s="119">
        <v>3133749356</v>
      </c>
      <c r="BB13" s="119">
        <v>2189218898</v>
      </c>
      <c r="BC13" s="119">
        <f t="shared" si="6"/>
        <v>1221676436</v>
      </c>
      <c r="BD13" s="119">
        <v>861630814</v>
      </c>
      <c r="BE13" s="119">
        <v>1710466636</v>
      </c>
      <c r="BF13" s="119">
        <f t="shared" si="7"/>
        <v>1356290859</v>
      </c>
      <c r="BG13" s="119">
        <f t="shared" si="8"/>
        <v>1356290859</v>
      </c>
      <c r="BH13" s="119">
        <v>456352083</v>
      </c>
      <c r="BI13" s="119">
        <f t="shared" si="5"/>
        <v>944530458</v>
      </c>
      <c r="BJ13" s="119">
        <v>714116760</v>
      </c>
      <c r="BK13" s="119">
        <f t="shared" si="9"/>
        <v>9733823838</v>
      </c>
      <c r="BL13" s="109"/>
      <c r="BM13" s="110"/>
      <c r="BN13" s="109" t="str">
        <f t="shared" si="10"/>
        <v>1062.1</v>
      </c>
      <c r="BO13" s="111">
        <v>1710466636</v>
      </c>
      <c r="BP13" s="111">
        <v>0</v>
      </c>
      <c r="BQ13" s="112">
        <v>0</v>
      </c>
      <c r="BR13" s="111">
        <v>-52707564</v>
      </c>
      <c r="BS13" s="112">
        <v>-301468213</v>
      </c>
    </row>
    <row r="14" spans="1:71" ht="60" x14ac:dyDescent="0.25">
      <c r="A14" s="63">
        <v>1</v>
      </c>
      <c r="B14" s="63" t="s">
        <v>70</v>
      </c>
      <c r="C14" s="63" t="s">
        <v>71</v>
      </c>
      <c r="D14" s="63" t="s">
        <v>72</v>
      </c>
      <c r="E14" s="63">
        <v>4</v>
      </c>
      <c r="F14" s="63" t="s">
        <v>73</v>
      </c>
      <c r="G14" s="63">
        <v>3</v>
      </c>
      <c r="H14" s="63" t="s">
        <v>74</v>
      </c>
      <c r="I14" s="63">
        <v>9</v>
      </c>
      <c r="J14" s="63" t="s">
        <v>75</v>
      </c>
      <c r="K14" s="63">
        <v>7828</v>
      </c>
      <c r="L14" s="63" t="s">
        <v>269</v>
      </c>
      <c r="M14" s="63">
        <v>2</v>
      </c>
      <c r="N14" s="63" t="s">
        <v>88</v>
      </c>
      <c r="O14" s="63" t="s">
        <v>270</v>
      </c>
      <c r="P14" s="64">
        <v>1905026</v>
      </c>
      <c r="Q14" s="65">
        <v>106</v>
      </c>
      <c r="R14" s="63" t="s">
        <v>281</v>
      </c>
      <c r="S14" s="63" t="s">
        <v>282</v>
      </c>
      <c r="T14" s="63" t="s">
        <v>273</v>
      </c>
      <c r="U14" s="63" t="s">
        <v>93</v>
      </c>
      <c r="V14" s="80">
        <v>0.1</v>
      </c>
      <c r="W14" s="80">
        <v>0.1</v>
      </c>
      <c r="X14" s="96">
        <v>0.25</v>
      </c>
      <c r="Y14" s="96">
        <v>0.24999999999999994</v>
      </c>
      <c r="Z14" s="96">
        <v>0.25</v>
      </c>
      <c r="AA14" s="83">
        <v>0.25</v>
      </c>
      <c r="AB14" s="104">
        <v>0.3</v>
      </c>
      <c r="AC14" s="82">
        <v>0.3</v>
      </c>
      <c r="AD14" s="104">
        <v>0.1</v>
      </c>
      <c r="AE14" s="81">
        <v>6.8000000000000005E-2</v>
      </c>
      <c r="AF14" s="104">
        <v>1</v>
      </c>
      <c r="AG14" s="119">
        <v>514677641</v>
      </c>
      <c r="AH14" s="119">
        <v>0</v>
      </c>
      <c r="AI14" s="119">
        <v>0</v>
      </c>
      <c r="AJ14" s="119">
        <v>0</v>
      </c>
      <c r="AK14" s="119">
        <v>0</v>
      </c>
      <c r="AL14" s="119">
        <v>0</v>
      </c>
      <c r="AM14" s="119">
        <v>1700000000</v>
      </c>
      <c r="AN14" s="119">
        <v>160132140</v>
      </c>
      <c r="AO14" s="119">
        <v>160132140</v>
      </c>
      <c r="AP14" s="119">
        <v>111213451</v>
      </c>
      <c r="AQ14" s="119">
        <v>0</v>
      </c>
      <c r="AR14" s="119">
        <v>0</v>
      </c>
      <c r="AS14" s="119">
        <v>20923144</v>
      </c>
      <c r="AT14" s="119">
        <v>96399074</v>
      </c>
      <c r="AU14" s="119">
        <v>96399074</v>
      </c>
      <c r="AV14" s="119">
        <v>55231585</v>
      </c>
      <c r="AW14" s="119">
        <v>48918689</v>
      </c>
      <c r="AX14" s="119">
        <v>38068500</v>
      </c>
      <c r="AY14" s="119">
        <v>91700656</v>
      </c>
      <c r="AZ14" s="119">
        <v>98378508</v>
      </c>
      <c r="BA14" s="119">
        <v>98378508</v>
      </c>
      <c r="BB14" s="119">
        <v>66850760</v>
      </c>
      <c r="BC14" s="119">
        <f t="shared" si="6"/>
        <v>41167489</v>
      </c>
      <c r="BD14" s="119">
        <v>29168082</v>
      </c>
      <c r="BE14" s="119">
        <v>53697364</v>
      </c>
      <c r="BF14" s="119">
        <f t="shared" si="7"/>
        <v>106404928</v>
      </c>
      <c r="BG14" s="119">
        <f t="shared" si="8"/>
        <v>106404928</v>
      </c>
      <c r="BH14" s="119">
        <v>15200325</v>
      </c>
      <c r="BI14" s="119">
        <f t="shared" si="5"/>
        <v>31527748</v>
      </c>
      <c r="BJ14" s="119">
        <v>25180392</v>
      </c>
      <c r="BK14" s="119">
        <f t="shared" si="9"/>
        <v>461314650</v>
      </c>
      <c r="BL14" s="109"/>
      <c r="BM14" s="110"/>
      <c r="BN14" s="109" t="str">
        <f t="shared" si="10"/>
        <v>1062.2</v>
      </c>
      <c r="BO14" s="111">
        <v>53697364</v>
      </c>
      <c r="BP14" s="111">
        <v>0</v>
      </c>
      <c r="BQ14" s="112">
        <v>0</v>
      </c>
      <c r="BR14" s="111">
        <v>52707564</v>
      </c>
      <c r="BS14" s="112">
        <v>0</v>
      </c>
    </row>
    <row r="15" spans="1:71" ht="108" x14ac:dyDescent="0.25">
      <c r="A15" s="63">
        <v>1</v>
      </c>
      <c r="B15" s="63" t="s">
        <v>70</v>
      </c>
      <c r="C15" s="63" t="s">
        <v>71</v>
      </c>
      <c r="D15" s="63" t="s">
        <v>72</v>
      </c>
      <c r="E15" s="63">
        <v>4</v>
      </c>
      <c r="F15" s="63" t="s">
        <v>73</v>
      </c>
      <c r="G15" s="63">
        <v>3</v>
      </c>
      <c r="H15" s="63" t="s">
        <v>74</v>
      </c>
      <c r="I15" s="63">
        <v>9</v>
      </c>
      <c r="J15" s="63" t="s">
        <v>75</v>
      </c>
      <c r="K15" s="63">
        <v>7828</v>
      </c>
      <c r="L15" s="63" t="s">
        <v>269</v>
      </c>
      <c r="M15" s="63">
        <v>3</v>
      </c>
      <c r="N15" s="63" t="s">
        <v>104</v>
      </c>
      <c r="O15" s="63" t="s">
        <v>270</v>
      </c>
      <c r="P15" s="64">
        <v>1905026</v>
      </c>
      <c r="Q15" s="65">
        <v>122</v>
      </c>
      <c r="R15" s="63" t="s">
        <v>283</v>
      </c>
      <c r="S15" s="63" t="s">
        <v>284</v>
      </c>
      <c r="T15" s="63" t="s">
        <v>285</v>
      </c>
      <c r="U15" s="63">
        <v>0</v>
      </c>
      <c r="V15" s="80">
        <v>0.1</v>
      </c>
      <c r="W15" s="80">
        <v>0.1</v>
      </c>
      <c r="X15" s="96">
        <v>0.45</v>
      </c>
      <c r="Y15" s="96">
        <v>0.4499999999999999</v>
      </c>
      <c r="Z15" s="96">
        <v>0.6</v>
      </c>
      <c r="AA15" s="81">
        <v>0.6</v>
      </c>
      <c r="AB15" s="97">
        <v>0.9</v>
      </c>
      <c r="AC15" s="82">
        <v>0.8999999999999998</v>
      </c>
      <c r="AD15" s="97">
        <v>1</v>
      </c>
      <c r="AE15" s="81">
        <v>0.66800000000000004</v>
      </c>
      <c r="AF15" s="97">
        <v>1</v>
      </c>
      <c r="AG15" s="119">
        <v>4655346936</v>
      </c>
      <c r="AH15" s="119">
        <v>30736205751</v>
      </c>
      <c r="AI15" s="119">
        <v>30463917587</v>
      </c>
      <c r="AJ15" s="119">
        <v>16371332433</v>
      </c>
      <c r="AK15" s="119">
        <v>0</v>
      </c>
      <c r="AL15" s="119">
        <v>0</v>
      </c>
      <c r="AM15" s="119">
        <v>8938493000</v>
      </c>
      <c r="AN15" s="119">
        <v>83971202251</v>
      </c>
      <c r="AO15" s="119">
        <v>83943465373</v>
      </c>
      <c r="AP15" s="119">
        <v>60218490707</v>
      </c>
      <c r="AQ15" s="119">
        <v>14092585154</v>
      </c>
      <c r="AR15" s="119">
        <v>246206738</v>
      </c>
      <c r="AS15" s="119">
        <v>8286156000</v>
      </c>
      <c r="AT15" s="119">
        <v>21507990099</v>
      </c>
      <c r="AU15" s="119">
        <v>21507990099</v>
      </c>
      <c r="AV15" s="119">
        <v>16891825775</v>
      </c>
      <c r="AW15" s="119">
        <v>23724974666</v>
      </c>
      <c r="AX15" s="119">
        <v>20391659396</v>
      </c>
      <c r="AY15" s="119">
        <v>5362662000</v>
      </c>
      <c r="AZ15" s="119">
        <v>1302414089</v>
      </c>
      <c r="BA15" s="119">
        <v>1302414089</v>
      </c>
      <c r="BB15" s="119">
        <v>885929293</v>
      </c>
      <c r="BC15" s="119">
        <f t="shared" si="6"/>
        <v>4616164324</v>
      </c>
      <c r="BD15" s="119">
        <v>2253802835</v>
      </c>
      <c r="BE15" s="119">
        <v>710885000</v>
      </c>
      <c r="BF15" s="119">
        <f t="shared" si="7"/>
        <v>250822133</v>
      </c>
      <c r="BG15" s="119">
        <f t="shared" si="8"/>
        <v>250822133</v>
      </c>
      <c r="BH15" s="119">
        <v>129851643</v>
      </c>
      <c r="BI15" s="119">
        <f t="shared" si="5"/>
        <v>416484796</v>
      </c>
      <c r="BJ15" s="119">
        <v>271556635</v>
      </c>
      <c r="BK15" s="119">
        <f t="shared" si="9"/>
        <v>137768634323</v>
      </c>
      <c r="BL15" s="109"/>
      <c r="BM15" s="110"/>
      <c r="BN15" s="109" t="str">
        <f t="shared" si="10"/>
        <v>1223.1</v>
      </c>
      <c r="BO15" s="111">
        <v>710885000</v>
      </c>
      <c r="BP15" s="111">
        <v>0</v>
      </c>
      <c r="BQ15" s="112">
        <v>0</v>
      </c>
      <c r="BR15" s="109"/>
      <c r="BS15" s="112">
        <v>-460062867</v>
      </c>
    </row>
    <row r="16" spans="1:71" ht="84" x14ac:dyDescent="0.25">
      <c r="A16" s="63">
        <v>1</v>
      </c>
      <c r="B16" s="63" t="s">
        <v>70</v>
      </c>
      <c r="C16" s="63" t="s">
        <v>71</v>
      </c>
      <c r="D16" s="63" t="s">
        <v>72</v>
      </c>
      <c r="E16" s="63">
        <v>4</v>
      </c>
      <c r="F16" s="63" t="s">
        <v>73</v>
      </c>
      <c r="G16" s="63">
        <v>3</v>
      </c>
      <c r="H16" s="63" t="s">
        <v>74</v>
      </c>
      <c r="I16" s="63">
        <v>9</v>
      </c>
      <c r="J16" s="63" t="s">
        <v>75</v>
      </c>
      <c r="K16" s="63">
        <v>7828</v>
      </c>
      <c r="L16" s="63" t="s">
        <v>269</v>
      </c>
      <c r="M16" s="63">
        <v>4</v>
      </c>
      <c r="N16" s="63" t="s">
        <v>107</v>
      </c>
      <c r="O16" s="63" t="s">
        <v>270</v>
      </c>
      <c r="P16" s="64">
        <v>1905021</v>
      </c>
      <c r="Q16" s="65">
        <v>117</v>
      </c>
      <c r="R16" s="63" t="s">
        <v>286</v>
      </c>
      <c r="S16" s="63" t="s">
        <v>287</v>
      </c>
      <c r="T16" s="63" t="s">
        <v>288</v>
      </c>
      <c r="U16" s="63" t="s">
        <v>111</v>
      </c>
      <c r="V16" s="96">
        <v>0.1</v>
      </c>
      <c r="W16" s="96">
        <v>0.1</v>
      </c>
      <c r="X16" s="96">
        <v>0.25</v>
      </c>
      <c r="Y16" s="96">
        <v>0.24999999999999994</v>
      </c>
      <c r="Z16" s="96">
        <v>0.25</v>
      </c>
      <c r="AA16" s="83">
        <v>0.25</v>
      </c>
      <c r="AB16" s="97">
        <v>0.3</v>
      </c>
      <c r="AC16" s="82">
        <v>0.3</v>
      </c>
      <c r="AD16" s="97">
        <v>0.1</v>
      </c>
      <c r="AE16" s="81">
        <v>6.8000000000000005E-2</v>
      </c>
      <c r="AF16" s="97">
        <v>1</v>
      </c>
      <c r="AG16" s="119">
        <v>467653389</v>
      </c>
      <c r="AH16" s="119">
        <v>54084049</v>
      </c>
      <c r="AI16" s="119">
        <v>54084049</v>
      </c>
      <c r="AJ16" s="119">
        <v>30769537</v>
      </c>
      <c r="AK16" s="119">
        <v>0</v>
      </c>
      <c r="AL16" s="119">
        <v>0</v>
      </c>
      <c r="AM16" s="119">
        <v>750000000</v>
      </c>
      <c r="AN16" s="119">
        <v>1070302435</v>
      </c>
      <c r="AO16" s="119">
        <v>1066220435</v>
      </c>
      <c r="AP16" s="119">
        <v>381707084</v>
      </c>
      <c r="AQ16" s="119">
        <v>23314512</v>
      </c>
      <c r="AR16" s="119">
        <v>22466028</v>
      </c>
      <c r="AS16" s="119">
        <v>638795000</v>
      </c>
      <c r="AT16" s="119">
        <v>1555003292</v>
      </c>
      <c r="AU16" s="119">
        <v>1554796637</v>
      </c>
      <c r="AV16" s="119">
        <v>809944247</v>
      </c>
      <c r="AW16" s="119">
        <v>684513351</v>
      </c>
      <c r="AX16" s="119">
        <v>632173517</v>
      </c>
      <c r="AY16" s="119">
        <v>1718890000</v>
      </c>
      <c r="AZ16" s="119">
        <v>1840028869</v>
      </c>
      <c r="BA16" s="119">
        <v>1839970619</v>
      </c>
      <c r="BB16" s="119">
        <v>1084153357</v>
      </c>
      <c r="BC16" s="119">
        <f t="shared" si="6"/>
        <v>744852390</v>
      </c>
      <c r="BD16" s="119">
        <v>626182301</v>
      </c>
      <c r="BE16" s="119">
        <v>1112661000</v>
      </c>
      <c r="BF16" s="119">
        <f t="shared" si="7"/>
        <v>912169338</v>
      </c>
      <c r="BG16" s="119">
        <f t="shared" si="8"/>
        <v>912169338</v>
      </c>
      <c r="BH16" s="119">
        <v>261799877</v>
      </c>
      <c r="BI16" s="119">
        <f t="shared" si="5"/>
        <v>755817262</v>
      </c>
      <c r="BJ16" s="119">
        <v>531261202</v>
      </c>
      <c r="BK16" s="119">
        <f t="shared" si="9"/>
        <v>5431587983</v>
      </c>
      <c r="BL16" s="109"/>
      <c r="BM16" s="110"/>
      <c r="BN16" s="109" t="str">
        <f t="shared" si="10"/>
        <v>1174.1</v>
      </c>
      <c r="BO16" s="111">
        <v>1112661000</v>
      </c>
      <c r="BP16" s="111">
        <v>0</v>
      </c>
      <c r="BQ16" s="112">
        <v>0</v>
      </c>
      <c r="BR16" s="109"/>
      <c r="BS16" s="112">
        <v>-200491662</v>
      </c>
    </row>
    <row r="17" spans="1:71" ht="84" x14ac:dyDescent="0.25">
      <c r="A17" s="63">
        <v>1</v>
      </c>
      <c r="B17" s="63" t="s">
        <v>70</v>
      </c>
      <c r="C17" s="63" t="s">
        <v>71</v>
      </c>
      <c r="D17" s="63" t="s">
        <v>72</v>
      </c>
      <c r="E17" s="63">
        <v>4</v>
      </c>
      <c r="F17" s="63" t="s">
        <v>73</v>
      </c>
      <c r="G17" s="63">
        <v>3</v>
      </c>
      <c r="H17" s="63" t="s">
        <v>74</v>
      </c>
      <c r="I17" s="63">
        <v>9</v>
      </c>
      <c r="J17" s="63" t="s">
        <v>75</v>
      </c>
      <c r="K17" s="63">
        <v>7828</v>
      </c>
      <c r="L17" s="63" t="s">
        <v>269</v>
      </c>
      <c r="M17" s="63">
        <v>4</v>
      </c>
      <c r="N17" s="63" t="s">
        <v>107</v>
      </c>
      <c r="O17" s="63" t="s">
        <v>270</v>
      </c>
      <c r="P17" s="64">
        <v>1905021</v>
      </c>
      <c r="Q17" s="65">
        <v>116</v>
      </c>
      <c r="R17" s="63" t="s">
        <v>289</v>
      </c>
      <c r="S17" s="63" t="s">
        <v>290</v>
      </c>
      <c r="T17" s="63" t="s">
        <v>291</v>
      </c>
      <c r="U17" s="63" t="s">
        <v>111</v>
      </c>
      <c r="V17" s="96">
        <v>0.1</v>
      </c>
      <c r="W17" s="96">
        <v>0.1</v>
      </c>
      <c r="X17" s="96">
        <v>0.25</v>
      </c>
      <c r="Y17" s="96">
        <v>0.24999999999999994</v>
      </c>
      <c r="Z17" s="96">
        <v>0.25</v>
      </c>
      <c r="AA17" s="83">
        <v>0.25</v>
      </c>
      <c r="AB17" s="97">
        <v>0.3</v>
      </c>
      <c r="AC17" s="82">
        <v>0.3</v>
      </c>
      <c r="AD17" s="97">
        <v>0.1</v>
      </c>
      <c r="AE17" s="81">
        <v>6.8000000000000005E-2</v>
      </c>
      <c r="AF17" s="97">
        <v>1</v>
      </c>
      <c r="AG17" s="119">
        <v>467653389</v>
      </c>
      <c r="AH17" s="119">
        <v>452368314</v>
      </c>
      <c r="AI17" s="119">
        <v>452368313</v>
      </c>
      <c r="AJ17" s="119">
        <v>184925859</v>
      </c>
      <c r="AK17" s="119">
        <v>0</v>
      </c>
      <c r="AL17" s="119">
        <v>0</v>
      </c>
      <c r="AM17" s="119">
        <v>750000000</v>
      </c>
      <c r="AN17" s="119">
        <v>1813375214</v>
      </c>
      <c r="AO17" s="119">
        <v>1809293214</v>
      </c>
      <c r="AP17" s="119">
        <v>1087300965</v>
      </c>
      <c r="AQ17" s="119">
        <v>267442454</v>
      </c>
      <c r="AR17" s="119">
        <v>109853443</v>
      </c>
      <c r="AS17" s="119">
        <v>631361000</v>
      </c>
      <c r="AT17" s="119">
        <v>1187639644</v>
      </c>
      <c r="AU17" s="119">
        <v>1187432989</v>
      </c>
      <c r="AV17" s="119">
        <v>608515896</v>
      </c>
      <c r="AW17" s="119">
        <v>721992249</v>
      </c>
      <c r="AX17" s="119">
        <v>657158172</v>
      </c>
      <c r="AY17" s="119">
        <v>1216073000</v>
      </c>
      <c r="AZ17" s="119">
        <v>1182572578</v>
      </c>
      <c r="BA17" s="119">
        <v>1182514328</v>
      </c>
      <c r="BB17" s="119">
        <v>614805423</v>
      </c>
      <c r="BC17" s="119">
        <f t="shared" si="6"/>
        <v>578917093</v>
      </c>
      <c r="BD17" s="119">
        <v>477265894</v>
      </c>
      <c r="BE17" s="119">
        <v>753809000</v>
      </c>
      <c r="BF17" s="119">
        <f t="shared" si="7"/>
        <v>693928156</v>
      </c>
      <c r="BG17" s="119">
        <f t="shared" si="8"/>
        <v>693928156</v>
      </c>
      <c r="BH17" s="119">
        <v>174778025</v>
      </c>
      <c r="BI17" s="119">
        <f t="shared" si="5"/>
        <v>567708905</v>
      </c>
      <c r="BJ17" s="119">
        <v>375078579</v>
      </c>
      <c r="BK17" s="119">
        <f t="shared" si="9"/>
        <v>5329883906</v>
      </c>
      <c r="BL17" s="109"/>
      <c r="BM17" s="110"/>
      <c r="BN17" s="109" t="str">
        <f t="shared" si="10"/>
        <v>1164.2</v>
      </c>
      <c r="BO17" s="111">
        <v>753809000</v>
      </c>
      <c r="BP17" s="111">
        <v>0</v>
      </c>
      <c r="BQ17" s="112">
        <v>0</v>
      </c>
      <c r="BR17" s="109"/>
      <c r="BS17" s="112">
        <v>-59880844</v>
      </c>
    </row>
    <row r="18" spans="1:71" ht="60" x14ac:dyDescent="0.25">
      <c r="A18" s="63">
        <v>1</v>
      </c>
      <c r="B18" s="63" t="s">
        <v>70</v>
      </c>
      <c r="C18" s="63" t="s">
        <v>71</v>
      </c>
      <c r="D18" s="63" t="s">
        <v>72</v>
      </c>
      <c r="E18" s="63">
        <v>4</v>
      </c>
      <c r="F18" s="63" t="s">
        <v>73</v>
      </c>
      <c r="G18" s="63">
        <v>3</v>
      </c>
      <c r="H18" s="63" t="s">
        <v>74</v>
      </c>
      <c r="I18" s="63">
        <v>9</v>
      </c>
      <c r="J18" s="63" t="s">
        <v>75</v>
      </c>
      <c r="K18" s="63">
        <v>7828</v>
      </c>
      <c r="L18" s="63" t="s">
        <v>269</v>
      </c>
      <c r="M18" s="63">
        <v>5</v>
      </c>
      <c r="N18" s="63" t="s">
        <v>122</v>
      </c>
      <c r="O18" s="63" t="s">
        <v>270</v>
      </c>
      <c r="P18" s="64">
        <v>1905026</v>
      </c>
      <c r="Q18" s="65">
        <v>119</v>
      </c>
      <c r="R18" s="63" t="s">
        <v>292</v>
      </c>
      <c r="S18" s="63" t="s">
        <v>293</v>
      </c>
      <c r="T18" s="63" t="s">
        <v>273</v>
      </c>
      <c r="U18" s="63" t="s">
        <v>124</v>
      </c>
      <c r="V18" s="96">
        <v>0.1</v>
      </c>
      <c r="W18" s="96">
        <v>0.1</v>
      </c>
      <c r="X18" s="96">
        <v>0.25</v>
      </c>
      <c r="Y18" s="96">
        <v>0.24999999999999994</v>
      </c>
      <c r="Z18" s="96">
        <v>0.25</v>
      </c>
      <c r="AA18" s="83">
        <v>0.25</v>
      </c>
      <c r="AB18" s="97">
        <v>0.3</v>
      </c>
      <c r="AC18" s="82">
        <v>0.3</v>
      </c>
      <c r="AD18" s="97">
        <v>0.1</v>
      </c>
      <c r="AE18" s="81">
        <v>6.9000000000000006E-2</v>
      </c>
      <c r="AF18" s="97">
        <v>1</v>
      </c>
      <c r="AG18" s="119">
        <v>284969722</v>
      </c>
      <c r="AH18" s="119">
        <v>651919514</v>
      </c>
      <c r="AI18" s="119">
        <v>651919514</v>
      </c>
      <c r="AJ18" s="119">
        <v>233741900</v>
      </c>
      <c r="AK18" s="119">
        <v>0</v>
      </c>
      <c r="AL18" s="119">
        <v>0</v>
      </c>
      <c r="AM18" s="119">
        <v>1200000000</v>
      </c>
      <c r="AN18" s="119">
        <v>1562408657</v>
      </c>
      <c r="AO18" s="119">
        <v>1562408657</v>
      </c>
      <c r="AP18" s="119">
        <v>980983407</v>
      </c>
      <c r="AQ18" s="119">
        <v>418177614</v>
      </c>
      <c r="AR18" s="119">
        <v>412665056</v>
      </c>
      <c r="AS18" s="119">
        <v>796470000</v>
      </c>
      <c r="AT18" s="119">
        <v>1240436583</v>
      </c>
      <c r="AU18" s="119">
        <v>1131410105</v>
      </c>
      <c r="AV18" s="119">
        <v>548647481</v>
      </c>
      <c r="AW18" s="119">
        <v>581425250</v>
      </c>
      <c r="AX18" s="119">
        <v>574025231</v>
      </c>
      <c r="AY18" s="119">
        <v>3892932000</v>
      </c>
      <c r="AZ18" s="119">
        <v>1342178508</v>
      </c>
      <c r="BA18" s="119">
        <v>1342178508</v>
      </c>
      <c r="BB18" s="119">
        <v>601625218</v>
      </c>
      <c r="BC18" s="119">
        <f t="shared" si="6"/>
        <v>582762624</v>
      </c>
      <c r="BD18" s="119">
        <v>517491268</v>
      </c>
      <c r="BE18" s="119">
        <v>1449980000</v>
      </c>
      <c r="BF18" s="119">
        <f t="shared" si="7"/>
        <v>447296462</v>
      </c>
      <c r="BG18" s="119">
        <f t="shared" si="8"/>
        <v>447296462</v>
      </c>
      <c r="BH18" s="119">
        <v>136729895</v>
      </c>
      <c r="BI18" s="119">
        <f t="shared" si="5"/>
        <v>740553290</v>
      </c>
      <c r="BJ18" s="119">
        <v>299841035</v>
      </c>
      <c r="BK18" s="119">
        <f t="shared" si="9"/>
        <v>5244239724</v>
      </c>
      <c r="BL18" s="109"/>
      <c r="BM18" s="110"/>
      <c r="BN18" s="109" t="str">
        <f t="shared" si="10"/>
        <v>1195.1</v>
      </c>
      <c r="BO18" s="111">
        <v>1449980000</v>
      </c>
      <c r="BP18" s="111">
        <v>0</v>
      </c>
      <c r="BQ18" s="112">
        <v>0</v>
      </c>
      <c r="BR18" s="109"/>
      <c r="BS18" s="112">
        <v>-1002683538</v>
      </c>
    </row>
    <row r="19" spans="1:71" ht="60" x14ac:dyDescent="0.25">
      <c r="A19" s="63">
        <v>1</v>
      </c>
      <c r="B19" s="63" t="s">
        <v>70</v>
      </c>
      <c r="C19" s="63" t="s">
        <v>71</v>
      </c>
      <c r="D19" s="63" t="s">
        <v>72</v>
      </c>
      <c r="E19" s="63">
        <v>4</v>
      </c>
      <c r="F19" s="63" t="s">
        <v>73</v>
      </c>
      <c r="G19" s="63">
        <v>3</v>
      </c>
      <c r="H19" s="63" t="s">
        <v>74</v>
      </c>
      <c r="I19" s="63">
        <v>9</v>
      </c>
      <c r="J19" s="63" t="s">
        <v>75</v>
      </c>
      <c r="K19" s="63">
        <v>7828</v>
      </c>
      <c r="L19" s="63" t="s">
        <v>269</v>
      </c>
      <c r="M19" s="63">
        <v>5</v>
      </c>
      <c r="N19" s="63" t="s">
        <v>122</v>
      </c>
      <c r="O19" s="63" t="s">
        <v>270</v>
      </c>
      <c r="P19" s="64">
        <v>1905026</v>
      </c>
      <c r="Q19" s="65">
        <v>195</v>
      </c>
      <c r="R19" s="63" t="s">
        <v>294</v>
      </c>
      <c r="S19" s="63" t="s">
        <v>295</v>
      </c>
      <c r="T19" s="63" t="s">
        <v>273</v>
      </c>
      <c r="U19" s="63" t="s">
        <v>124</v>
      </c>
      <c r="V19" s="96">
        <v>0.1</v>
      </c>
      <c r="W19" s="96">
        <v>0.1</v>
      </c>
      <c r="X19" s="96">
        <v>0.25</v>
      </c>
      <c r="Y19" s="96">
        <v>0.24999999999999994</v>
      </c>
      <c r="Z19" s="96">
        <v>0.25</v>
      </c>
      <c r="AA19" s="83">
        <v>0.25</v>
      </c>
      <c r="AB19" s="97">
        <v>0.3</v>
      </c>
      <c r="AC19" s="82">
        <v>0.3</v>
      </c>
      <c r="AD19" s="97">
        <v>0.1</v>
      </c>
      <c r="AE19" s="81">
        <v>6.9000000000000006E-2</v>
      </c>
      <c r="AF19" s="97">
        <v>1</v>
      </c>
      <c r="AG19" s="119">
        <v>1129878886</v>
      </c>
      <c r="AH19" s="119">
        <v>1088530772</v>
      </c>
      <c r="AI19" s="119">
        <v>775673047</v>
      </c>
      <c r="AJ19" s="119">
        <v>163592711</v>
      </c>
      <c r="AK19" s="119">
        <v>0</v>
      </c>
      <c r="AL19" s="119">
        <v>0</v>
      </c>
      <c r="AM19" s="119">
        <v>1500000000</v>
      </c>
      <c r="AN19" s="119">
        <v>1292505104</v>
      </c>
      <c r="AO19" s="119">
        <v>1292505104</v>
      </c>
      <c r="AP19" s="119">
        <v>708352654</v>
      </c>
      <c r="AQ19" s="119">
        <v>612080336</v>
      </c>
      <c r="AR19" s="119">
        <v>585197213</v>
      </c>
      <c r="AS19" s="119">
        <v>796471000</v>
      </c>
      <c r="AT19" s="119">
        <v>1202877376</v>
      </c>
      <c r="AU19" s="119">
        <v>1143232838</v>
      </c>
      <c r="AV19" s="119">
        <v>552966903</v>
      </c>
      <c r="AW19" s="119">
        <v>584152450</v>
      </c>
      <c r="AX19" s="119">
        <v>553922912</v>
      </c>
      <c r="AY19" s="119">
        <v>1306626000</v>
      </c>
      <c r="AZ19" s="119">
        <v>1361854241</v>
      </c>
      <c r="BA19" s="119">
        <v>1361854241</v>
      </c>
      <c r="BB19" s="119">
        <v>614995389</v>
      </c>
      <c r="BC19" s="119">
        <f t="shared" si="6"/>
        <v>590265935</v>
      </c>
      <c r="BD19" s="119">
        <v>522038167</v>
      </c>
      <c r="BE19" s="119">
        <v>1460719000</v>
      </c>
      <c r="BF19" s="119">
        <f t="shared" si="7"/>
        <v>457005594</v>
      </c>
      <c r="BG19" s="119">
        <f t="shared" si="8"/>
        <v>457005594</v>
      </c>
      <c r="BH19" s="119">
        <v>139769956</v>
      </c>
      <c r="BI19" s="119">
        <f t="shared" si="5"/>
        <v>746858852</v>
      </c>
      <c r="BJ19" s="119">
        <v>331072653</v>
      </c>
      <c r="BK19" s="119">
        <f t="shared" si="9"/>
        <v>5402773087</v>
      </c>
      <c r="BL19" s="109"/>
      <c r="BM19" s="110"/>
      <c r="BN19" s="109" t="str">
        <f t="shared" si="10"/>
        <v>1955.2</v>
      </c>
      <c r="BO19" s="111">
        <v>1460719000</v>
      </c>
      <c r="BP19" s="111">
        <v>0</v>
      </c>
      <c r="BQ19" s="112">
        <v>0</v>
      </c>
      <c r="BR19" s="109"/>
      <c r="BS19" s="112">
        <v>-1003713406</v>
      </c>
    </row>
    <row r="20" spans="1:71" ht="144" x14ac:dyDescent="0.25">
      <c r="A20" s="63">
        <v>1</v>
      </c>
      <c r="B20" s="63" t="s">
        <v>70</v>
      </c>
      <c r="C20" s="63" t="s">
        <v>131</v>
      </c>
      <c r="D20" s="63" t="s">
        <v>132</v>
      </c>
      <c r="E20" s="63">
        <v>4</v>
      </c>
      <c r="F20" s="63" t="s">
        <v>73</v>
      </c>
      <c r="G20" s="63">
        <v>3</v>
      </c>
      <c r="H20" s="63" t="s">
        <v>74</v>
      </c>
      <c r="I20" s="63">
        <v>9</v>
      </c>
      <c r="J20" s="63" t="s">
        <v>75</v>
      </c>
      <c r="K20" s="63">
        <v>7828</v>
      </c>
      <c r="L20" s="63" t="s">
        <v>269</v>
      </c>
      <c r="M20" s="63">
        <v>6</v>
      </c>
      <c r="N20" s="63" t="s">
        <v>133</v>
      </c>
      <c r="O20" s="63" t="s">
        <v>270</v>
      </c>
      <c r="P20" s="64">
        <v>1905022</v>
      </c>
      <c r="Q20" s="65">
        <v>105</v>
      </c>
      <c r="R20" s="63" t="s">
        <v>296</v>
      </c>
      <c r="S20" s="63" t="s">
        <v>297</v>
      </c>
      <c r="T20" s="63" t="s">
        <v>135</v>
      </c>
      <c r="U20" s="63">
        <v>0</v>
      </c>
      <c r="V20" s="90">
        <v>0.05</v>
      </c>
      <c r="W20" s="90">
        <v>0.05</v>
      </c>
      <c r="X20" s="90">
        <v>0.3</v>
      </c>
      <c r="Y20" s="96">
        <v>0.30000000000000004</v>
      </c>
      <c r="Z20" s="90">
        <v>0.3</v>
      </c>
      <c r="AA20" s="81">
        <v>0.30000000000000004</v>
      </c>
      <c r="AB20" s="95">
        <v>0.25</v>
      </c>
      <c r="AC20" s="82">
        <v>0.24999999999999997</v>
      </c>
      <c r="AD20" s="95">
        <v>0.1</v>
      </c>
      <c r="AE20" s="81">
        <v>0.08</v>
      </c>
      <c r="AF20" s="95">
        <v>1</v>
      </c>
      <c r="AG20" s="119">
        <v>517168240</v>
      </c>
      <c r="AH20" s="119">
        <v>101095488</v>
      </c>
      <c r="AI20" s="119">
        <v>101095488</v>
      </c>
      <c r="AJ20" s="119">
        <v>92106735</v>
      </c>
      <c r="AK20" s="119">
        <v>0</v>
      </c>
      <c r="AL20" s="119">
        <v>0</v>
      </c>
      <c r="AM20" s="119">
        <v>2700000000</v>
      </c>
      <c r="AN20" s="119">
        <v>9918902494</v>
      </c>
      <c r="AO20" s="119">
        <v>9918902494</v>
      </c>
      <c r="AP20" s="119">
        <v>5047944142</v>
      </c>
      <c r="AQ20" s="119">
        <v>8988753</v>
      </c>
      <c r="AR20" s="119">
        <v>8988753</v>
      </c>
      <c r="AS20" s="119">
        <v>2613517000</v>
      </c>
      <c r="AT20" s="119">
        <v>12944540458</v>
      </c>
      <c r="AU20" s="119">
        <v>12944540458</v>
      </c>
      <c r="AV20" s="119">
        <v>6569745782</v>
      </c>
      <c r="AW20" s="119">
        <v>4870958352</v>
      </c>
      <c r="AX20" s="119">
        <v>4457164626</v>
      </c>
      <c r="AY20" s="119">
        <v>16316770000</v>
      </c>
      <c r="AZ20" s="119">
        <v>16230962849</v>
      </c>
      <c r="BA20" s="119">
        <v>16227929289</v>
      </c>
      <c r="BB20" s="119">
        <v>10936742094</v>
      </c>
      <c r="BC20" s="119">
        <f t="shared" si="6"/>
        <v>6374794676</v>
      </c>
      <c r="BD20" s="119">
        <v>4968197260</v>
      </c>
      <c r="BE20" s="119">
        <v>8859203000</v>
      </c>
      <c r="BF20" s="119">
        <f t="shared" si="7"/>
        <v>7228760749</v>
      </c>
      <c r="BG20" s="119">
        <f t="shared" si="8"/>
        <v>7228760749</v>
      </c>
      <c r="BH20" s="119">
        <v>2497713888</v>
      </c>
      <c r="BI20" s="119">
        <f t="shared" si="5"/>
        <v>5291187195</v>
      </c>
      <c r="BJ20" s="119">
        <v>4104361648</v>
      </c>
      <c r="BK20" s="119">
        <f t="shared" si="9"/>
        <v>46424262038</v>
      </c>
      <c r="BL20" s="109"/>
      <c r="BM20" s="110"/>
      <c r="BN20" s="109" t="str">
        <f t="shared" si="10"/>
        <v>1056.1</v>
      </c>
      <c r="BO20" s="111">
        <v>8859203000</v>
      </c>
      <c r="BP20" s="111">
        <v>-475768837</v>
      </c>
      <c r="BQ20" s="112">
        <v>0</v>
      </c>
      <c r="BR20" s="109"/>
      <c r="BS20" s="112">
        <v>-1154673414</v>
      </c>
    </row>
    <row r="21" spans="1:71" ht="108" x14ac:dyDescent="0.25">
      <c r="A21" s="63">
        <v>1</v>
      </c>
      <c r="B21" s="63" t="s">
        <v>70</v>
      </c>
      <c r="C21" s="63" t="s">
        <v>131</v>
      </c>
      <c r="D21" s="63" t="s">
        <v>132</v>
      </c>
      <c r="E21" s="63">
        <v>4</v>
      </c>
      <c r="F21" s="63" t="s">
        <v>73</v>
      </c>
      <c r="G21" s="63">
        <v>3</v>
      </c>
      <c r="H21" s="63" t="s">
        <v>74</v>
      </c>
      <c r="I21" s="63">
        <v>9</v>
      </c>
      <c r="J21" s="63" t="s">
        <v>75</v>
      </c>
      <c r="K21" s="63">
        <v>7828</v>
      </c>
      <c r="L21" s="63" t="s">
        <v>269</v>
      </c>
      <c r="M21" s="63">
        <v>7</v>
      </c>
      <c r="N21" s="63" t="s">
        <v>137</v>
      </c>
      <c r="O21" s="63" t="s">
        <v>270</v>
      </c>
      <c r="P21" s="64">
        <v>1905022</v>
      </c>
      <c r="Q21" s="65">
        <v>112</v>
      </c>
      <c r="R21" s="63" t="s">
        <v>298</v>
      </c>
      <c r="S21" s="63" t="s">
        <v>299</v>
      </c>
      <c r="T21" s="63" t="s">
        <v>300</v>
      </c>
      <c r="U21" s="63" t="s">
        <v>140</v>
      </c>
      <c r="V21" s="90">
        <v>1</v>
      </c>
      <c r="W21" s="90">
        <v>1</v>
      </c>
      <c r="X21" s="90">
        <v>1</v>
      </c>
      <c r="Y21" s="96">
        <v>0.99999999999999978</v>
      </c>
      <c r="Z21" s="90">
        <v>1</v>
      </c>
      <c r="AA21" s="81">
        <v>1</v>
      </c>
      <c r="AB21" s="95">
        <v>1</v>
      </c>
      <c r="AC21" s="82">
        <v>1.0169999999999999</v>
      </c>
      <c r="AD21" s="95">
        <v>1</v>
      </c>
      <c r="AE21" s="81">
        <v>0.745</v>
      </c>
      <c r="AF21" s="95">
        <v>1</v>
      </c>
      <c r="AG21" s="119">
        <v>2950053109</v>
      </c>
      <c r="AH21" s="119">
        <v>2361085177</v>
      </c>
      <c r="AI21" s="119">
        <v>2361085177</v>
      </c>
      <c r="AJ21" s="119">
        <v>1190915508</v>
      </c>
      <c r="AK21" s="119">
        <v>0</v>
      </c>
      <c r="AL21" s="119">
        <v>0</v>
      </c>
      <c r="AM21" s="119">
        <v>13000000000</v>
      </c>
      <c r="AN21" s="119">
        <v>8639923865</v>
      </c>
      <c r="AO21" s="119">
        <v>8639923865</v>
      </c>
      <c r="AP21" s="119">
        <v>4552657032</v>
      </c>
      <c r="AQ21" s="119">
        <v>1170169669</v>
      </c>
      <c r="AR21" s="119">
        <v>1148288922</v>
      </c>
      <c r="AS21" s="119">
        <v>3458167000</v>
      </c>
      <c r="AT21" s="119">
        <v>10550249022</v>
      </c>
      <c r="AU21" s="119">
        <v>10550249022</v>
      </c>
      <c r="AV21" s="119">
        <v>5858442572</v>
      </c>
      <c r="AW21" s="119">
        <v>4087266833</v>
      </c>
      <c r="AX21" s="119">
        <v>3747029439</v>
      </c>
      <c r="AY21" s="119">
        <v>11441810000</v>
      </c>
      <c r="AZ21" s="119">
        <v>13591311811</v>
      </c>
      <c r="BA21" s="119">
        <v>13591311811</v>
      </c>
      <c r="BB21" s="119">
        <v>9218221118</v>
      </c>
      <c r="BC21" s="119">
        <f t="shared" si="6"/>
        <v>4691806450</v>
      </c>
      <c r="BD21" s="119">
        <v>3447589160</v>
      </c>
      <c r="BE21" s="119">
        <v>7418425000</v>
      </c>
      <c r="BF21" s="119">
        <f t="shared" si="7"/>
        <v>6219055596</v>
      </c>
      <c r="BG21" s="119">
        <f t="shared" si="8"/>
        <v>6219055596</v>
      </c>
      <c r="BH21" s="119">
        <v>1916297376</v>
      </c>
      <c r="BI21" s="119">
        <f t="shared" si="5"/>
        <v>4373090693</v>
      </c>
      <c r="BJ21" s="119">
        <v>3423715803</v>
      </c>
      <c r="BK21" s="119">
        <f t="shared" si="9"/>
        <v>41361625471</v>
      </c>
      <c r="BL21" s="109"/>
      <c r="BM21" s="110"/>
      <c r="BN21" s="109" t="str">
        <f t="shared" si="10"/>
        <v>1127.1</v>
      </c>
      <c r="BO21" s="111">
        <v>7418425000</v>
      </c>
      <c r="BP21" s="111">
        <v>475768837</v>
      </c>
      <c r="BQ21" s="112">
        <v>0</v>
      </c>
      <c r="BR21" s="109"/>
      <c r="BS21" s="112">
        <v>-1675138241</v>
      </c>
    </row>
    <row r="22" spans="1:71" ht="120" x14ac:dyDescent="0.25">
      <c r="A22" s="63">
        <v>1</v>
      </c>
      <c r="B22" s="63" t="s">
        <v>70</v>
      </c>
      <c r="C22" s="63" t="s">
        <v>131</v>
      </c>
      <c r="D22" s="63" t="s">
        <v>132</v>
      </c>
      <c r="E22" s="63">
        <v>4</v>
      </c>
      <c r="F22" s="63" t="s">
        <v>73</v>
      </c>
      <c r="G22" s="63">
        <v>3</v>
      </c>
      <c r="H22" s="63" t="s">
        <v>74</v>
      </c>
      <c r="I22" s="63">
        <v>9</v>
      </c>
      <c r="J22" s="63" t="s">
        <v>75</v>
      </c>
      <c r="K22" s="63">
        <v>7828</v>
      </c>
      <c r="L22" s="63" t="s">
        <v>269</v>
      </c>
      <c r="M22" s="63">
        <v>8</v>
      </c>
      <c r="N22" s="63" t="s">
        <v>141</v>
      </c>
      <c r="O22" s="63" t="s">
        <v>270</v>
      </c>
      <c r="P22" s="64">
        <v>1905022</v>
      </c>
      <c r="Q22" s="65">
        <v>121</v>
      </c>
      <c r="R22" s="63" t="s">
        <v>301</v>
      </c>
      <c r="S22" s="63" t="s">
        <v>302</v>
      </c>
      <c r="T22" s="63" t="s">
        <v>303</v>
      </c>
      <c r="U22" s="63" t="s">
        <v>143</v>
      </c>
      <c r="V22" s="90">
        <v>1</v>
      </c>
      <c r="W22" s="90">
        <v>1</v>
      </c>
      <c r="X22" s="90">
        <v>1</v>
      </c>
      <c r="Y22" s="96">
        <v>0.99999999999999989</v>
      </c>
      <c r="Z22" s="90">
        <v>1</v>
      </c>
      <c r="AA22" s="81">
        <v>1.0001000000000002</v>
      </c>
      <c r="AB22" s="95">
        <v>1</v>
      </c>
      <c r="AC22" s="84">
        <v>1.073</v>
      </c>
      <c r="AD22" s="95">
        <v>1</v>
      </c>
      <c r="AE22" s="81">
        <v>0.66639999999999999</v>
      </c>
      <c r="AF22" s="95">
        <v>1</v>
      </c>
      <c r="AG22" s="119">
        <v>1866965341</v>
      </c>
      <c r="AH22" s="119">
        <v>2628121884</v>
      </c>
      <c r="AI22" s="119">
        <v>2484531564</v>
      </c>
      <c r="AJ22" s="119">
        <v>659964767</v>
      </c>
      <c r="AK22" s="119">
        <v>0</v>
      </c>
      <c r="AL22" s="119">
        <v>0</v>
      </c>
      <c r="AM22" s="119">
        <v>8500000000</v>
      </c>
      <c r="AN22" s="119">
        <v>5277920105</v>
      </c>
      <c r="AO22" s="119">
        <v>5277920105</v>
      </c>
      <c r="AP22" s="119">
        <v>2581212185</v>
      </c>
      <c r="AQ22" s="119">
        <v>1824566797</v>
      </c>
      <c r="AR22" s="119">
        <v>1590393655</v>
      </c>
      <c r="AS22" s="119">
        <v>2048681000</v>
      </c>
      <c r="AT22" s="119">
        <v>5409392750</v>
      </c>
      <c r="AU22" s="119">
        <v>5409392750</v>
      </c>
      <c r="AV22" s="119">
        <v>3157159326</v>
      </c>
      <c r="AW22" s="119">
        <v>2696707920</v>
      </c>
      <c r="AX22" s="119">
        <v>2499736344</v>
      </c>
      <c r="AY22" s="119">
        <v>5372421000</v>
      </c>
      <c r="AZ22" s="119">
        <v>5726464589</v>
      </c>
      <c r="BA22" s="119">
        <v>5726464589</v>
      </c>
      <c r="BB22" s="119">
        <v>3866711641</v>
      </c>
      <c r="BC22" s="119">
        <f t="shared" si="6"/>
        <v>2252233424</v>
      </c>
      <c r="BD22" s="119">
        <v>1600241590</v>
      </c>
      <c r="BE22" s="119">
        <v>3125625000</v>
      </c>
      <c r="BF22" s="119">
        <f t="shared" si="7"/>
        <v>2584959839</v>
      </c>
      <c r="BG22" s="119">
        <f t="shared" si="8"/>
        <v>2584959839</v>
      </c>
      <c r="BH22" s="119">
        <v>888918892</v>
      </c>
      <c r="BI22" s="119">
        <f t="shared" si="5"/>
        <v>1859752948</v>
      </c>
      <c r="BJ22" s="119">
        <v>1487883100</v>
      </c>
      <c r="BK22" s="119">
        <f t="shared" si="9"/>
        <v>21626859167</v>
      </c>
      <c r="BL22" s="109"/>
      <c r="BM22" s="110"/>
      <c r="BN22" s="109" t="str">
        <f t="shared" si="10"/>
        <v>1218.1</v>
      </c>
      <c r="BO22" s="111">
        <v>3125625000</v>
      </c>
      <c r="BP22" s="111">
        <v>0</v>
      </c>
      <c r="BQ22" s="112">
        <v>0</v>
      </c>
      <c r="BR22" s="109"/>
      <c r="BS22" s="112">
        <v>-540665161</v>
      </c>
    </row>
    <row r="23" spans="1:71" ht="96" x14ac:dyDescent="0.25">
      <c r="A23" s="63">
        <v>1</v>
      </c>
      <c r="B23" s="63" t="s">
        <v>70</v>
      </c>
      <c r="C23" s="63" t="s">
        <v>131</v>
      </c>
      <c r="D23" s="63" t="s">
        <v>132</v>
      </c>
      <c r="E23" s="63">
        <v>4</v>
      </c>
      <c r="F23" s="63" t="s">
        <v>73</v>
      </c>
      <c r="G23" s="63">
        <v>3</v>
      </c>
      <c r="H23" s="63" t="s">
        <v>74</v>
      </c>
      <c r="I23" s="63">
        <v>9</v>
      </c>
      <c r="J23" s="63" t="s">
        <v>75</v>
      </c>
      <c r="K23" s="63">
        <v>7828</v>
      </c>
      <c r="L23" s="63" t="s">
        <v>269</v>
      </c>
      <c r="M23" s="63">
        <v>9</v>
      </c>
      <c r="N23" s="63" t="s">
        <v>144</v>
      </c>
      <c r="O23" s="63" t="s">
        <v>270</v>
      </c>
      <c r="P23" s="64">
        <v>1903023</v>
      </c>
      <c r="Q23" s="65">
        <v>94</v>
      </c>
      <c r="R23" s="63" t="s">
        <v>304</v>
      </c>
      <c r="S23" s="63" t="s">
        <v>305</v>
      </c>
      <c r="T23" s="63" t="s">
        <v>306</v>
      </c>
      <c r="U23" s="63">
        <v>0</v>
      </c>
      <c r="V23" s="96">
        <v>0</v>
      </c>
      <c r="W23" s="96">
        <v>0</v>
      </c>
      <c r="X23" s="96">
        <v>0.2</v>
      </c>
      <c r="Y23" s="96">
        <v>0.11999999999999998</v>
      </c>
      <c r="Z23" s="96">
        <v>0.45</v>
      </c>
      <c r="AA23" s="81">
        <v>0.40999999999999992</v>
      </c>
      <c r="AB23" s="97">
        <v>0.6</v>
      </c>
      <c r="AC23" s="82">
        <v>0.3650000000000001</v>
      </c>
      <c r="AD23" s="97">
        <v>0.9</v>
      </c>
      <c r="AE23" s="81">
        <v>0.1</v>
      </c>
      <c r="AF23" s="97">
        <v>1</v>
      </c>
      <c r="AG23" s="119">
        <v>0</v>
      </c>
      <c r="AH23" s="119">
        <v>0</v>
      </c>
      <c r="AI23" s="119">
        <v>0</v>
      </c>
      <c r="AJ23" s="119">
        <v>0</v>
      </c>
      <c r="AK23" s="119">
        <v>0</v>
      </c>
      <c r="AL23" s="119">
        <v>0</v>
      </c>
      <c r="AM23" s="119">
        <v>211500000</v>
      </c>
      <c r="AN23" s="119">
        <v>0</v>
      </c>
      <c r="AO23" s="119">
        <v>0</v>
      </c>
      <c r="AP23" s="119">
        <v>0</v>
      </c>
      <c r="AQ23" s="119">
        <v>0</v>
      </c>
      <c r="AR23" s="119">
        <v>0</v>
      </c>
      <c r="AS23" s="119">
        <v>0</v>
      </c>
      <c r="AT23" s="119">
        <v>250000000</v>
      </c>
      <c r="AU23" s="119">
        <v>249999997</v>
      </c>
      <c r="AV23" s="119">
        <v>0</v>
      </c>
      <c r="AW23" s="119">
        <v>0</v>
      </c>
      <c r="AX23" s="119"/>
      <c r="AY23" s="119">
        <v>1627500000</v>
      </c>
      <c r="AZ23" s="119">
        <v>0</v>
      </c>
      <c r="BA23" s="119">
        <v>0</v>
      </c>
      <c r="BB23" s="119">
        <v>0</v>
      </c>
      <c r="BC23" s="119">
        <f t="shared" si="6"/>
        <v>249999997</v>
      </c>
      <c r="BD23" s="119">
        <v>249999997</v>
      </c>
      <c r="BE23" s="119">
        <v>2678000000</v>
      </c>
      <c r="BF23" s="119">
        <f t="shared" si="7"/>
        <v>0</v>
      </c>
      <c r="BG23" s="119">
        <f t="shared" si="8"/>
        <v>0</v>
      </c>
      <c r="BH23" s="119">
        <v>0</v>
      </c>
      <c r="BI23" s="119">
        <f t="shared" si="5"/>
        <v>0</v>
      </c>
      <c r="BJ23" s="119">
        <v>0</v>
      </c>
      <c r="BK23" s="119">
        <f t="shared" si="9"/>
        <v>250000000</v>
      </c>
      <c r="BL23" s="109"/>
      <c r="BM23" s="110"/>
      <c r="BN23" s="109" t="str">
        <f t="shared" si="10"/>
        <v>949.1</v>
      </c>
      <c r="BO23" s="111">
        <v>2678000000</v>
      </c>
      <c r="BP23" s="111">
        <v>0</v>
      </c>
      <c r="BQ23" s="112">
        <v>-2678000000</v>
      </c>
      <c r="BR23" s="109"/>
      <c r="BS23" s="112">
        <v>0</v>
      </c>
    </row>
    <row r="24" spans="1:71" ht="96" x14ac:dyDescent="0.25">
      <c r="A24" s="63">
        <v>1</v>
      </c>
      <c r="B24" s="63" t="s">
        <v>70</v>
      </c>
      <c r="C24" s="63" t="s">
        <v>131</v>
      </c>
      <c r="D24" s="63" t="s">
        <v>132</v>
      </c>
      <c r="E24" s="63">
        <v>4</v>
      </c>
      <c r="F24" s="63" t="s">
        <v>73</v>
      </c>
      <c r="G24" s="63">
        <v>3</v>
      </c>
      <c r="H24" s="63" t="s">
        <v>74</v>
      </c>
      <c r="I24" s="63">
        <v>9</v>
      </c>
      <c r="J24" s="63" t="s">
        <v>75</v>
      </c>
      <c r="K24" s="63">
        <v>7828</v>
      </c>
      <c r="L24" s="63" t="s">
        <v>269</v>
      </c>
      <c r="M24" s="63">
        <v>10</v>
      </c>
      <c r="N24" s="63" t="s">
        <v>147</v>
      </c>
      <c r="O24" s="63" t="s">
        <v>270</v>
      </c>
      <c r="P24" s="64">
        <v>1905052</v>
      </c>
      <c r="Q24" s="65">
        <v>120</v>
      </c>
      <c r="R24" s="63" t="s">
        <v>307</v>
      </c>
      <c r="S24" s="63" t="s">
        <v>308</v>
      </c>
      <c r="T24" s="63" t="s">
        <v>309</v>
      </c>
      <c r="U24" s="63">
        <v>0</v>
      </c>
      <c r="V24" s="96">
        <v>0</v>
      </c>
      <c r="W24" s="96">
        <v>0</v>
      </c>
      <c r="X24" s="96">
        <v>0.25</v>
      </c>
      <c r="Y24" s="96">
        <v>0.25</v>
      </c>
      <c r="Z24" s="96">
        <v>0.55000000000000004</v>
      </c>
      <c r="AA24" s="81">
        <v>0.55000000000000016</v>
      </c>
      <c r="AB24" s="97">
        <v>0.85</v>
      </c>
      <c r="AC24" s="84">
        <v>0.8500000000000002</v>
      </c>
      <c r="AD24" s="97">
        <v>1</v>
      </c>
      <c r="AE24" s="81">
        <v>0.37980000000000003</v>
      </c>
      <c r="AF24" s="97">
        <v>1</v>
      </c>
      <c r="AG24" s="119">
        <v>0</v>
      </c>
      <c r="AH24" s="119">
        <v>0</v>
      </c>
      <c r="AI24" s="119">
        <v>0</v>
      </c>
      <c r="AJ24" s="119">
        <v>0</v>
      </c>
      <c r="AK24" s="119">
        <v>0</v>
      </c>
      <c r="AL24" s="119">
        <v>0</v>
      </c>
      <c r="AM24" s="119">
        <v>700432000</v>
      </c>
      <c r="AN24" s="119">
        <v>552442080</v>
      </c>
      <c r="AO24" s="119">
        <v>552442080</v>
      </c>
      <c r="AP24" s="119">
        <v>187345727</v>
      </c>
      <c r="AQ24" s="119">
        <v>0</v>
      </c>
      <c r="AR24" s="119">
        <v>0</v>
      </c>
      <c r="AS24" s="119">
        <v>0</v>
      </c>
      <c r="AT24" s="119">
        <v>48886302</v>
      </c>
      <c r="AU24" s="119">
        <v>48886302</v>
      </c>
      <c r="AV24" s="119">
        <v>0</v>
      </c>
      <c r="AW24" s="119">
        <v>365096353</v>
      </c>
      <c r="AX24" s="119">
        <v>365096352</v>
      </c>
      <c r="AY24" s="119">
        <v>273481000</v>
      </c>
      <c r="AZ24" s="119">
        <v>280445566</v>
      </c>
      <c r="BA24" s="119">
        <v>280445566</v>
      </c>
      <c r="BB24" s="119">
        <v>187648858</v>
      </c>
      <c r="BC24" s="119">
        <f t="shared" si="6"/>
        <v>48886302</v>
      </c>
      <c r="BD24" s="119">
        <v>48886302</v>
      </c>
      <c r="BE24" s="119">
        <v>153073000</v>
      </c>
      <c r="BF24" s="119">
        <f t="shared" si="7"/>
        <v>145058056</v>
      </c>
      <c r="BG24" s="119">
        <f t="shared" si="8"/>
        <v>145058056</v>
      </c>
      <c r="BH24" s="119">
        <v>42470907</v>
      </c>
      <c r="BI24" s="119">
        <f t="shared" si="5"/>
        <v>92796708</v>
      </c>
      <c r="BJ24" s="119">
        <v>73866846</v>
      </c>
      <c r="BK24" s="119">
        <f t="shared" si="9"/>
        <v>1026832004</v>
      </c>
      <c r="BL24" s="109"/>
      <c r="BM24" s="110"/>
      <c r="BN24" s="109" t="str">
        <f t="shared" si="10"/>
        <v>12010.1</v>
      </c>
      <c r="BO24" s="111">
        <v>153073000</v>
      </c>
      <c r="BP24" s="111">
        <v>0</v>
      </c>
      <c r="BQ24" s="112">
        <v>0</v>
      </c>
      <c r="BR24" s="109"/>
      <c r="BS24" s="112">
        <v>-8014944</v>
      </c>
    </row>
    <row r="25" spans="1:71" ht="60" x14ac:dyDescent="0.25">
      <c r="A25" s="63">
        <v>1</v>
      </c>
      <c r="B25" s="63" t="s">
        <v>70</v>
      </c>
      <c r="C25" s="63" t="s">
        <v>131</v>
      </c>
      <c r="D25" s="63" t="s">
        <v>132</v>
      </c>
      <c r="E25" s="63">
        <v>4</v>
      </c>
      <c r="F25" s="63" t="s">
        <v>73</v>
      </c>
      <c r="G25" s="63">
        <v>3</v>
      </c>
      <c r="H25" s="63" t="s">
        <v>74</v>
      </c>
      <c r="I25" s="63">
        <v>9</v>
      </c>
      <c r="J25" s="63" t="s">
        <v>75</v>
      </c>
      <c r="K25" s="63">
        <v>7828</v>
      </c>
      <c r="L25" s="63" t="s">
        <v>269</v>
      </c>
      <c r="M25" s="63">
        <v>11</v>
      </c>
      <c r="N25" s="63" t="s">
        <v>149</v>
      </c>
      <c r="O25" s="63" t="s">
        <v>270</v>
      </c>
      <c r="P25" s="64">
        <v>0</v>
      </c>
      <c r="Q25" s="65">
        <v>98</v>
      </c>
      <c r="R25" s="63" t="s">
        <v>310</v>
      </c>
      <c r="S25" s="63" t="s">
        <v>311</v>
      </c>
      <c r="T25" s="63" t="s">
        <v>312</v>
      </c>
      <c r="U25" s="63">
        <v>0</v>
      </c>
      <c r="V25" s="96">
        <v>0</v>
      </c>
      <c r="W25" s="96">
        <v>0</v>
      </c>
      <c r="X25" s="96">
        <v>0.3</v>
      </c>
      <c r="Y25" s="92">
        <v>3.7499999999999999E-2</v>
      </c>
      <c r="Z25" s="96">
        <v>0.9</v>
      </c>
      <c r="AA25" s="81">
        <v>0.90000000000000013</v>
      </c>
      <c r="AB25" s="97">
        <v>1</v>
      </c>
      <c r="AC25" s="84">
        <v>1</v>
      </c>
      <c r="AD25" s="97">
        <v>1</v>
      </c>
      <c r="AE25" s="81">
        <v>1</v>
      </c>
      <c r="AF25" s="97">
        <v>1</v>
      </c>
      <c r="AG25" s="119">
        <v>0</v>
      </c>
      <c r="AH25" s="119">
        <v>0</v>
      </c>
      <c r="AI25" s="119">
        <v>0</v>
      </c>
      <c r="AJ25" s="119">
        <v>0</v>
      </c>
      <c r="AK25" s="119">
        <v>0</v>
      </c>
      <c r="AL25" s="119">
        <v>0</v>
      </c>
      <c r="AM25" s="119">
        <v>376000000</v>
      </c>
      <c r="AN25" s="119">
        <v>376000000</v>
      </c>
      <c r="AO25" s="119">
        <v>376000000</v>
      </c>
      <c r="AP25" s="119">
        <v>0</v>
      </c>
      <c r="AQ25" s="119">
        <v>0</v>
      </c>
      <c r="AR25" s="119">
        <v>0</v>
      </c>
      <c r="AS25" s="119">
        <v>5048500000</v>
      </c>
      <c r="AT25" s="119">
        <v>3372000000</v>
      </c>
      <c r="AU25" s="119">
        <v>3372000000</v>
      </c>
      <c r="AV25" s="119">
        <v>0</v>
      </c>
      <c r="AW25" s="119">
        <v>376000000</v>
      </c>
      <c r="AX25" s="119">
        <v>376000000</v>
      </c>
      <c r="AY25" s="119">
        <v>0</v>
      </c>
      <c r="AZ25" s="119">
        <v>0</v>
      </c>
      <c r="BA25" s="119">
        <v>0</v>
      </c>
      <c r="BB25" s="119">
        <v>0</v>
      </c>
      <c r="BC25" s="119">
        <f t="shared" si="6"/>
        <v>3372000000</v>
      </c>
      <c r="BD25" s="119">
        <v>3372000000</v>
      </c>
      <c r="BE25" s="119">
        <v>0</v>
      </c>
      <c r="BF25" s="119">
        <f t="shared" si="7"/>
        <v>0</v>
      </c>
      <c r="BG25" s="119">
        <f t="shared" si="8"/>
        <v>0</v>
      </c>
      <c r="BH25" s="119">
        <v>0</v>
      </c>
      <c r="BI25" s="119">
        <f t="shared" si="5"/>
        <v>0</v>
      </c>
      <c r="BJ25" s="119">
        <v>0</v>
      </c>
      <c r="BK25" s="119">
        <f t="shared" si="9"/>
        <v>3748000000</v>
      </c>
      <c r="BL25" s="109"/>
      <c r="BM25" s="110"/>
      <c r="BN25" s="109" t="str">
        <f t="shared" si="10"/>
        <v>9811.1</v>
      </c>
      <c r="BO25" s="111">
        <v>0</v>
      </c>
      <c r="BP25" s="111">
        <v>0</v>
      </c>
      <c r="BQ25" s="112">
        <v>0</v>
      </c>
      <c r="BR25" s="109"/>
      <c r="BS25" s="112">
        <v>0</v>
      </c>
    </row>
    <row r="26" spans="1:71" ht="156" x14ac:dyDescent="0.25">
      <c r="A26" s="63">
        <v>1</v>
      </c>
      <c r="B26" s="63" t="s">
        <v>70</v>
      </c>
      <c r="C26" s="63" t="s">
        <v>131</v>
      </c>
      <c r="D26" s="63" t="s">
        <v>132</v>
      </c>
      <c r="E26" s="63">
        <v>4</v>
      </c>
      <c r="F26" s="63" t="s">
        <v>73</v>
      </c>
      <c r="G26" s="63">
        <v>3</v>
      </c>
      <c r="H26" s="63" t="s">
        <v>74</v>
      </c>
      <c r="I26" s="63">
        <v>9</v>
      </c>
      <c r="J26" s="63" t="s">
        <v>75</v>
      </c>
      <c r="K26" s="63">
        <v>7828</v>
      </c>
      <c r="L26" s="63" t="s">
        <v>269</v>
      </c>
      <c r="M26" s="63">
        <v>12</v>
      </c>
      <c r="N26" s="63" t="s">
        <v>151</v>
      </c>
      <c r="O26" s="63" t="s">
        <v>270</v>
      </c>
      <c r="P26" s="64">
        <v>1905023</v>
      </c>
      <c r="Q26" s="65">
        <v>115</v>
      </c>
      <c r="R26" s="63" t="s">
        <v>313</v>
      </c>
      <c r="S26" s="63" t="s">
        <v>314</v>
      </c>
      <c r="T26" s="63" t="s">
        <v>315</v>
      </c>
      <c r="U26" s="63" t="s">
        <v>153</v>
      </c>
      <c r="V26" s="96">
        <v>0.1</v>
      </c>
      <c r="W26" s="96">
        <v>0.1</v>
      </c>
      <c r="X26" s="85">
        <v>0.25</v>
      </c>
      <c r="Y26" s="96">
        <v>0.25</v>
      </c>
      <c r="Z26" s="85">
        <v>0.3</v>
      </c>
      <c r="AA26" s="81">
        <v>0.3</v>
      </c>
      <c r="AB26" s="85">
        <v>0.25</v>
      </c>
      <c r="AC26" s="82">
        <v>0.24999999999999994</v>
      </c>
      <c r="AD26" s="85">
        <v>0.1</v>
      </c>
      <c r="AE26" s="81">
        <v>6.6666666666666666E-2</v>
      </c>
      <c r="AF26" s="97">
        <v>1</v>
      </c>
      <c r="AG26" s="119">
        <v>1332123243</v>
      </c>
      <c r="AH26" s="119">
        <v>663238576</v>
      </c>
      <c r="AI26" s="119">
        <v>663238576</v>
      </c>
      <c r="AJ26" s="119">
        <v>251436522</v>
      </c>
      <c r="AK26" s="119">
        <v>0</v>
      </c>
      <c r="AL26" s="119">
        <v>0</v>
      </c>
      <c r="AM26" s="119">
        <v>10000000000</v>
      </c>
      <c r="AN26" s="119">
        <v>2421513757</v>
      </c>
      <c r="AO26" s="119">
        <v>2421513757</v>
      </c>
      <c r="AP26" s="119">
        <v>811449146</v>
      </c>
      <c r="AQ26" s="119">
        <v>411802054</v>
      </c>
      <c r="AR26" s="119">
        <v>309208807</v>
      </c>
      <c r="AS26" s="119">
        <v>2536252000</v>
      </c>
      <c r="AT26" s="119">
        <v>5673527775</v>
      </c>
      <c r="AU26" s="119">
        <v>5673527775</v>
      </c>
      <c r="AV26" s="119">
        <v>2826985808</v>
      </c>
      <c r="AW26" s="119">
        <v>1610064611</v>
      </c>
      <c r="AX26" s="119">
        <v>1445449930</v>
      </c>
      <c r="AY26" s="119">
        <v>5957603000</v>
      </c>
      <c r="AZ26" s="119">
        <v>7216098767</v>
      </c>
      <c r="BA26" s="119">
        <v>7216098767</v>
      </c>
      <c r="BB26" s="119">
        <v>4772324962</v>
      </c>
      <c r="BC26" s="119">
        <f t="shared" si="6"/>
        <v>2846541967</v>
      </c>
      <c r="BD26" s="119">
        <v>2338640361</v>
      </c>
      <c r="BE26" s="119">
        <v>3938699000</v>
      </c>
      <c r="BF26" s="119">
        <f t="shared" si="7"/>
        <v>3346824285</v>
      </c>
      <c r="BG26" s="119">
        <f t="shared" si="8"/>
        <v>3346824285</v>
      </c>
      <c r="BH26" s="119">
        <v>1137174622</v>
      </c>
      <c r="BI26" s="119">
        <f t="shared" si="5"/>
        <v>2443773805</v>
      </c>
      <c r="BJ26" s="119">
        <v>1929392109</v>
      </c>
      <c r="BK26" s="119">
        <f t="shared" si="9"/>
        <v>19321203160</v>
      </c>
      <c r="BL26" s="109"/>
      <c r="BM26" s="110"/>
      <c r="BN26" s="109" t="str">
        <f t="shared" si="10"/>
        <v>11512.1</v>
      </c>
      <c r="BO26" s="111">
        <v>3938699000</v>
      </c>
      <c r="BP26" s="111">
        <v>0</v>
      </c>
      <c r="BQ26" s="112">
        <v>0</v>
      </c>
      <c r="BR26" s="109"/>
      <c r="BS26" s="112">
        <v>-591874715</v>
      </c>
    </row>
    <row r="27" spans="1:71" ht="96" x14ac:dyDescent="0.25">
      <c r="A27" s="63">
        <v>1</v>
      </c>
      <c r="B27" s="63" t="s">
        <v>70</v>
      </c>
      <c r="C27" s="63" t="s">
        <v>131</v>
      </c>
      <c r="D27" s="63" t="s">
        <v>132</v>
      </c>
      <c r="E27" s="63">
        <v>4</v>
      </c>
      <c r="F27" s="63" t="s">
        <v>73</v>
      </c>
      <c r="G27" s="63">
        <v>3</v>
      </c>
      <c r="H27" s="63" t="s">
        <v>74</v>
      </c>
      <c r="I27" s="63">
        <v>9</v>
      </c>
      <c r="J27" s="63" t="s">
        <v>75</v>
      </c>
      <c r="K27" s="63">
        <v>7828</v>
      </c>
      <c r="L27" s="63" t="s">
        <v>269</v>
      </c>
      <c r="M27" s="63">
        <v>13</v>
      </c>
      <c r="N27" s="63" t="s">
        <v>160</v>
      </c>
      <c r="O27" s="63" t="s">
        <v>270</v>
      </c>
      <c r="P27" s="64">
        <v>1905023</v>
      </c>
      <c r="Q27" s="65">
        <v>104</v>
      </c>
      <c r="R27" s="63" t="s">
        <v>316</v>
      </c>
      <c r="S27" s="63" t="s">
        <v>317</v>
      </c>
      <c r="T27" s="63" t="s">
        <v>318</v>
      </c>
      <c r="U27" s="63">
        <v>0</v>
      </c>
      <c r="V27" s="86">
        <v>0.1</v>
      </c>
      <c r="W27" s="86">
        <v>0.1</v>
      </c>
      <c r="X27" s="86">
        <v>0.25</v>
      </c>
      <c r="Y27" s="96">
        <v>0.25000000000000006</v>
      </c>
      <c r="Z27" s="86">
        <v>0.3</v>
      </c>
      <c r="AA27" s="81">
        <v>0.3</v>
      </c>
      <c r="AB27" s="85">
        <v>0.25</v>
      </c>
      <c r="AC27" s="82">
        <v>0.24999999999999994</v>
      </c>
      <c r="AD27" s="85">
        <v>0.1</v>
      </c>
      <c r="AE27" s="81">
        <v>6.6666666666666666E-2</v>
      </c>
      <c r="AF27" s="85">
        <v>1</v>
      </c>
      <c r="AG27" s="119">
        <v>1403426420</v>
      </c>
      <c r="AH27" s="119">
        <v>1774478615</v>
      </c>
      <c r="AI27" s="119">
        <v>1774478615</v>
      </c>
      <c r="AJ27" s="119">
        <v>847646614</v>
      </c>
      <c r="AK27" s="119">
        <v>0</v>
      </c>
      <c r="AL27" s="119">
        <v>0</v>
      </c>
      <c r="AM27" s="119">
        <v>8000000000</v>
      </c>
      <c r="AN27" s="119">
        <v>8894271119</v>
      </c>
      <c r="AO27" s="119">
        <v>8894271119</v>
      </c>
      <c r="AP27" s="119">
        <v>4813768672</v>
      </c>
      <c r="AQ27" s="119">
        <v>926832001</v>
      </c>
      <c r="AR27" s="119">
        <v>835481176</v>
      </c>
      <c r="AS27" s="119">
        <v>3215519000</v>
      </c>
      <c r="AT27" s="119">
        <v>10863164995</v>
      </c>
      <c r="AU27" s="119">
        <v>10863164995</v>
      </c>
      <c r="AV27" s="119">
        <v>6059099450</v>
      </c>
      <c r="AW27" s="119">
        <v>4080502447</v>
      </c>
      <c r="AX27" s="119">
        <v>3107075295</v>
      </c>
      <c r="AY27" s="119">
        <v>12557866000</v>
      </c>
      <c r="AZ27" s="119">
        <v>12153737863</v>
      </c>
      <c r="BA27" s="119">
        <v>12152221083</v>
      </c>
      <c r="BB27" s="119">
        <v>8305737917</v>
      </c>
      <c r="BC27" s="119">
        <f t="shared" si="6"/>
        <v>4804065545</v>
      </c>
      <c r="BD27" s="119">
        <v>3719452488</v>
      </c>
      <c r="BE27" s="119">
        <v>6633767000</v>
      </c>
      <c r="BF27" s="119">
        <f t="shared" si="7"/>
        <v>5675393911</v>
      </c>
      <c r="BG27" s="119">
        <f t="shared" si="8"/>
        <v>5675393911</v>
      </c>
      <c r="BH27" s="119">
        <v>1822102181</v>
      </c>
      <c r="BI27" s="119">
        <f t="shared" si="5"/>
        <v>3846483166</v>
      </c>
      <c r="BJ27" s="119">
        <v>2959951650</v>
      </c>
      <c r="BK27" s="119">
        <f t="shared" si="9"/>
        <v>39361046503</v>
      </c>
      <c r="BL27" s="109"/>
      <c r="BM27" s="110"/>
      <c r="BN27" s="109" t="str">
        <f t="shared" si="10"/>
        <v>10413.1</v>
      </c>
      <c r="BO27" s="111">
        <v>6633767000</v>
      </c>
      <c r="BP27" s="111">
        <v>0</v>
      </c>
      <c r="BQ27" s="112">
        <v>0</v>
      </c>
      <c r="BR27" s="109"/>
      <c r="BS27" s="112">
        <v>-958373089</v>
      </c>
    </row>
    <row r="28" spans="1:71" ht="108" x14ac:dyDescent="0.25">
      <c r="A28" s="63">
        <v>1</v>
      </c>
      <c r="B28" s="63" t="s">
        <v>70</v>
      </c>
      <c r="C28" s="63" t="s">
        <v>131</v>
      </c>
      <c r="D28" s="63" t="s">
        <v>132</v>
      </c>
      <c r="E28" s="63">
        <v>4</v>
      </c>
      <c r="F28" s="63" t="s">
        <v>73</v>
      </c>
      <c r="G28" s="63">
        <v>3</v>
      </c>
      <c r="H28" s="63" t="s">
        <v>74</v>
      </c>
      <c r="I28" s="63">
        <v>9</v>
      </c>
      <c r="J28" s="63" t="s">
        <v>75</v>
      </c>
      <c r="K28" s="63">
        <v>7828</v>
      </c>
      <c r="L28" s="63" t="s">
        <v>269</v>
      </c>
      <c r="M28" s="63">
        <v>14</v>
      </c>
      <c r="N28" s="63" t="s">
        <v>165</v>
      </c>
      <c r="O28" s="63" t="s">
        <v>270</v>
      </c>
      <c r="P28" s="64">
        <v>1905031</v>
      </c>
      <c r="Q28" s="65">
        <v>100</v>
      </c>
      <c r="R28" s="63" t="s">
        <v>319</v>
      </c>
      <c r="S28" s="63" t="s">
        <v>320</v>
      </c>
      <c r="T28" s="63" t="s">
        <v>321</v>
      </c>
      <c r="U28" s="63" t="s">
        <v>167</v>
      </c>
      <c r="V28" s="85">
        <v>0.1</v>
      </c>
      <c r="W28" s="85">
        <v>0.1</v>
      </c>
      <c r="X28" s="85">
        <v>0.25</v>
      </c>
      <c r="Y28" s="96">
        <v>0.25000000000000006</v>
      </c>
      <c r="Z28" s="85">
        <v>0.3</v>
      </c>
      <c r="AA28" s="81">
        <v>0.3</v>
      </c>
      <c r="AB28" s="85">
        <v>0.25</v>
      </c>
      <c r="AC28" s="82">
        <v>0.24999999999999994</v>
      </c>
      <c r="AD28" s="85">
        <v>0.1</v>
      </c>
      <c r="AE28" s="81">
        <v>6.6666666666666666E-2</v>
      </c>
      <c r="AF28" s="85">
        <v>1</v>
      </c>
      <c r="AG28" s="119">
        <v>559530174</v>
      </c>
      <c r="AH28" s="119">
        <v>284326722</v>
      </c>
      <c r="AI28" s="119">
        <v>284326722</v>
      </c>
      <c r="AJ28" s="119">
        <v>114744480</v>
      </c>
      <c r="AK28" s="119">
        <v>0</v>
      </c>
      <c r="AL28" s="119">
        <v>0</v>
      </c>
      <c r="AM28" s="119">
        <v>5300000000</v>
      </c>
      <c r="AN28" s="119">
        <v>638550900</v>
      </c>
      <c r="AO28" s="119">
        <v>638550900</v>
      </c>
      <c r="AP28" s="119">
        <v>360706576</v>
      </c>
      <c r="AQ28" s="119">
        <v>169582242</v>
      </c>
      <c r="AR28" s="119">
        <v>169582242</v>
      </c>
      <c r="AS28" s="119">
        <v>320679000</v>
      </c>
      <c r="AT28" s="119">
        <v>1188469957</v>
      </c>
      <c r="AU28" s="119">
        <v>1188469957</v>
      </c>
      <c r="AV28" s="119">
        <v>675106987</v>
      </c>
      <c r="AW28" s="119">
        <v>277844324</v>
      </c>
      <c r="AX28" s="119">
        <v>302198177</v>
      </c>
      <c r="AY28" s="119">
        <v>1919285000</v>
      </c>
      <c r="AZ28" s="119">
        <v>1412332237</v>
      </c>
      <c r="BA28" s="119">
        <v>1412332237</v>
      </c>
      <c r="BB28" s="119">
        <v>994569062</v>
      </c>
      <c r="BC28" s="119">
        <f t="shared" si="6"/>
        <v>513362970</v>
      </c>
      <c r="BD28" s="119">
        <v>382897439</v>
      </c>
      <c r="BE28" s="119">
        <v>770881000</v>
      </c>
      <c r="BF28" s="119">
        <f t="shared" si="7"/>
        <v>657610295</v>
      </c>
      <c r="BG28" s="119">
        <f t="shared" si="8"/>
        <v>657610295</v>
      </c>
      <c r="BH28" s="119">
        <v>217025191</v>
      </c>
      <c r="BI28" s="119">
        <f t="shared" si="5"/>
        <v>417763175</v>
      </c>
      <c r="BJ28" s="119">
        <v>284913573</v>
      </c>
      <c r="BK28" s="119">
        <f t="shared" si="9"/>
        <v>4181290111</v>
      </c>
      <c r="BL28" s="109"/>
      <c r="BM28" s="110"/>
      <c r="BN28" s="109" t="str">
        <f t="shared" si="10"/>
        <v>10014.1</v>
      </c>
      <c r="BO28" s="111">
        <v>770881000</v>
      </c>
      <c r="BP28" s="111">
        <v>0</v>
      </c>
      <c r="BQ28" s="112">
        <v>0</v>
      </c>
      <c r="BR28" s="109"/>
      <c r="BS28" s="112">
        <v>-113270705</v>
      </c>
    </row>
    <row r="29" spans="1:71" ht="72" x14ac:dyDescent="0.25">
      <c r="A29" s="63">
        <v>1</v>
      </c>
      <c r="B29" s="63" t="s">
        <v>70</v>
      </c>
      <c r="C29" s="63" t="s">
        <v>131</v>
      </c>
      <c r="D29" s="63" t="s">
        <v>132</v>
      </c>
      <c r="E29" s="63">
        <v>4</v>
      </c>
      <c r="F29" s="63" t="s">
        <v>73</v>
      </c>
      <c r="G29" s="63">
        <v>3</v>
      </c>
      <c r="H29" s="63" t="s">
        <v>74</v>
      </c>
      <c r="I29" s="63">
        <v>9</v>
      </c>
      <c r="J29" s="63" t="s">
        <v>75</v>
      </c>
      <c r="K29" s="63">
        <v>7828</v>
      </c>
      <c r="L29" s="63" t="s">
        <v>269</v>
      </c>
      <c r="M29" s="63">
        <v>15</v>
      </c>
      <c r="N29" s="63" t="s">
        <v>173</v>
      </c>
      <c r="O29" s="63" t="s">
        <v>270</v>
      </c>
      <c r="P29" s="64">
        <v>1905025</v>
      </c>
      <c r="Q29" s="65">
        <v>113</v>
      </c>
      <c r="R29" s="63" t="s">
        <v>322</v>
      </c>
      <c r="S29" s="63" t="s">
        <v>323</v>
      </c>
      <c r="T29" s="63" t="s">
        <v>174</v>
      </c>
      <c r="U29" s="63">
        <v>118080</v>
      </c>
      <c r="V29" s="85" t="s">
        <v>324</v>
      </c>
      <c r="W29" s="87" t="s">
        <v>325</v>
      </c>
      <c r="X29" s="85" t="s">
        <v>326</v>
      </c>
      <c r="Y29" s="88" t="s">
        <v>327</v>
      </c>
      <c r="Z29" s="85" t="s">
        <v>328</v>
      </c>
      <c r="AA29" s="89" t="s">
        <v>180</v>
      </c>
      <c r="AB29" s="90" t="s">
        <v>181</v>
      </c>
      <c r="AC29" s="82" t="s">
        <v>182</v>
      </c>
      <c r="AD29" s="90" t="s">
        <v>329</v>
      </c>
      <c r="AE29" s="81" t="s">
        <v>184</v>
      </c>
      <c r="AF29" s="85" t="s">
        <v>330</v>
      </c>
      <c r="AG29" s="119">
        <v>1667311826</v>
      </c>
      <c r="AH29" s="119">
        <v>1286792961</v>
      </c>
      <c r="AI29" s="119">
        <v>1286792960</v>
      </c>
      <c r="AJ29" s="119">
        <v>733471992</v>
      </c>
      <c r="AK29" s="119">
        <v>0</v>
      </c>
      <c r="AL29" s="119">
        <v>0</v>
      </c>
      <c r="AM29" s="119">
        <v>6000000000</v>
      </c>
      <c r="AN29" s="119">
        <v>4140755178</v>
      </c>
      <c r="AO29" s="119">
        <v>3984755178</v>
      </c>
      <c r="AP29" s="119">
        <v>2175370550</v>
      </c>
      <c r="AQ29" s="119">
        <v>553320968</v>
      </c>
      <c r="AR29" s="119">
        <v>545961135</v>
      </c>
      <c r="AS29" s="119">
        <v>1290606000</v>
      </c>
      <c r="AT29" s="119">
        <v>3241444103</v>
      </c>
      <c r="AU29" s="119">
        <v>3241444103</v>
      </c>
      <c r="AV29" s="119">
        <v>1946244958</v>
      </c>
      <c r="AW29" s="119">
        <v>1809384628</v>
      </c>
      <c r="AX29" s="119">
        <v>1720850071</v>
      </c>
      <c r="AY29" s="119">
        <v>2997034000</v>
      </c>
      <c r="AZ29" s="119">
        <v>3130829201</v>
      </c>
      <c r="BA29" s="119">
        <v>3129312421</v>
      </c>
      <c r="BB29" s="119">
        <v>2091581822</v>
      </c>
      <c r="BC29" s="119">
        <f t="shared" si="6"/>
        <v>1295199145</v>
      </c>
      <c r="BD29" s="119">
        <v>1077196106</v>
      </c>
      <c r="BE29" s="119">
        <v>1708873000</v>
      </c>
      <c r="BF29" s="119">
        <f t="shared" si="7"/>
        <v>1426359105</v>
      </c>
      <c r="BG29" s="119">
        <f t="shared" si="8"/>
        <v>1426359105</v>
      </c>
      <c r="BH29" s="119">
        <v>481368732</v>
      </c>
      <c r="BI29" s="119">
        <f t="shared" si="5"/>
        <v>1037730599</v>
      </c>
      <c r="BJ29" s="119">
        <v>830281039</v>
      </c>
      <c r="BK29" s="119">
        <f t="shared" si="9"/>
        <v>13226180548</v>
      </c>
      <c r="BL29" s="109"/>
      <c r="BM29" s="110"/>
      <c r="BN29" s="109" t="str">
        <f t="shared" si="10"/>
        <v>11315.1</v>
      </c>
      <c r="BO29" s="111">
        <v>1708873000</v>
      </c>
      <c r="BP29" s="111">
        <v>0</v>
      </c>
      <c r="BQ29" s="112">
        <v>0</v>
      </c>
      <c r="BR29" s="109"/>
      <c r="BS29" s="112">
        <v>-282513895</v>
      </c>
    </row>
    <row r="30" spans="1:71" ht="60" x14ac:dyDescent="0.25">
      <c r="A30" s="63">
        <v>1</v>
      </c>
      <c r="B30" s="63" t="s">
        <v>70</v>
      </c>
      <c r="C30" s="63" t="s">
        <v>131</v>
      </c>
      <c r="D30" s="63" t="s">
        <v>132</v>
      </c>
      <c r="E30" s="63">
        <v>4</v>
      </c>
      <c r="F30" s="63" t="s">
        <v>73</v>
      </c>
      <c r="G30" s="63">
        <v>3</v>
      </c>
      <c r="H30" s="63" t="s">
        <v>74</v>
      </c>
      <c r="I30" s="63">
        <v>9</v>
      </c>
      <c r="J30" s="63" t="s">
        <v>75</v>
      </c>
      <c r="K30" s="63">
        <v>7828</v>
      </c>
      <c r="L30" s="63" t="s">
        <v>269</v>
      </c>
      <c r="M30" s="63">
        <v>15</v>
      </c>
      <c r="N30" s="63" t="s">
        <v>173</v>
      </c>
      <c r="O30" s="63" t="s">
        <v>270</v>
      </c>
      <c r="P30" s="64">
        <v>1905025</v>
      </c>
      <c r="Q30" s="65">
        <v>114</v>
      </c>
      <c r="R30" s="63" t="s">
        <v>331</v>
      </c>
      <c r="S30" s="63" t="s">
        <v>332</v>
      </c>
      <c r="T30" s="63" t="s">
        <v>333</v>
      </c>
      <c r="U30" s="63">
        <v>118080</v>
      </c>
      <c r="V30" s="85" t="s">
        <v>334</v>
      </c>
      <c r="W30" s="91" t="s">
        <v>335</v>
      </c>
      <c r="X30" s="85" t="s">
        <v>336</v>
      </c>
      <c r="Y30" s="92" t="s">
        <v>337</v>
      </c>
      <c r="Z30" s="85" t="s">
        <v>338</v>
      </c>
      <c r="AA30" s="81" t="s">
        <v>339</v>
      </c>
      <c r="AB30" s="85" t="s">
        <v>340</v>
      </c>
      <c r="AC30" s="82" t="s">
        <v>341</v>
      </c>
      <c r="AD30" s="85" t="s">
        <v>342</v>
      </c>
      <c r="AE30" s="81" t="s">
        <v>343</v>
      </c>
      <c r="AF30" s="85" t="s">
        <v>344</v>
      </c>
      <c r="AG30" s="119">
        <v>1111541218</v>
      </c>
      <c r="AH30" s="119">
        <v>860437728</v>
      </c>
      <c r="AI30" s="119">
        <v>860437728</v>
      </c>
      <c r="AJ30" s="119">
        <v>487510908</v>
      </c>
      <c r="AK30" s="119">
        <v>0</v>
      </c>
      <c r="AL30" s="119">
        <v>0</v>
      </c>
      <c r="AM30" s="119">
        <v>4000000000</v>
      </c>
      <c r="AN30" s="119">
        <v>4525812296</v>
      </c>
      <c r="AO30" s="119">
        <v>4525812296</v>
      </c>
      <c r="AP30" s="119">
        <v>3330980893</v>
      </c>
      <c r="AQ30" s="119">
        <v>372926820</v>
      </c>
      <c r="AR30" s="119">
        <v>360595594</v>
      </c>
      <c r="AS30" s="119">
        <v>709826000</v>
      </c>
      <c r="AT30" s="119">
        <v>1108990820</v>
      </c>
      <c r="AU30" s="119">
        <v>1108990820</v>
      </c>
      <c r="AV30" s="119">
        <v>807895071</v>
      </c>
      <c r="AW30" s="119">
        <v>1194831403</v>
      </c>
      <c r="AX30" s="119">
        <v>1144940238</v>
      </c>
      <c r="AY30" s="119">
        <v>650969000</v>
      </c>
      <c r="AZ30" s="119">
        <v>762091340</v>
      </c>
      <c r="BA30" s="119">
        <v>762091340</v>
      </c>
      <c r="BB30" s="119">
        <v>520884048</v>
      </c>
      <c r="BC30" s="119">
        <f t="shared" si="6"/>
        <v>301095749</v>
      </c>
      <c r="BD30" s="119">
        <v>226195726</v>
      </c>
      <c r="BE30" s="119">
        <v>415966000</v>
      </c>
      <c r="BF30" s="119">
        <f t="shared" si="7"/>
        <v>387953754</v>
      </c>
      <c r="BG30" s="119">
        <f t="shared" si="8"/>
        <v>387953754</v>
      </c>
      <c r="BH30" s="119">
        <v>134068197</v>
      </c>
      <c r="BI30" s="119">
        <f t="shared" si="5"/>
        <v>241207292</v>
      </c>
      <c r="BJ30" s="119">
        <v>196148306</v>
      </c>
      <c r="BK30" s="119">
        <f t="shared" si="9"/>
        <v>7645285938</v>
      </c>
      <c r="BL30" s="109"/>
      <c r="BM30" s="110"/>
      <c r="BN30" s="109" t="str">
        <f t="shared" si="10"/>
        <v>11415.2</v>
      </c>
      <c r="BO30" s="111">
        <v>415966000</v>
      </c>
      <c r="BP30" s="111">
        <v>0</v>
      </c>
      <c r="BQ30" s="112">
        <v>0</v>
      </c>
      <c r="BR30" s="109"/>
      <c r="BS30" s="112">
        <v>-28012246</v>
      </c>
    </row>
    <row r="31" spans="1:71" ht="60" x14ac:dyDescent="0.25">
      <c r="A31" s="63">
        <v>1</v>
      </c>
      <c r="B31" s="63" t="s">
        <v>70</v>
      </c>
      <c r="C31" s="63" t="s">
        <v>131</v>
      </c>
      <c r="D31" s="63" t="s">
        <v>132</v>
      </c>
      <c r="E31" s="63">
        <v>4</v>
      </c>
      <c r="F31" s="63" t="s">
        <v>73</v>
      </c>
      <c r="G31" s="63">
        <v>3</v>
      </c>
      <c r="H31" s="63" t="s">
        <v>74</v>
      </c>
      <c r="I31" s="63">
        <v>9</v>
      </c>
      <c r="J31" s="63" t="s">
        <v>75</v>
      </c>
      <c r="K31" s="63">
        <v>7828</v>
      </c>
      <c r="L31" s="63" t="s">
        <v>269</v>
      </c>
      <c r="M31" s="63">
        <v>16</v>
      </c>
      <c r="N31" s="63" t="s">
        <v>185</v>
      </c>
      <c r="O31" s="63" t="s">
        <v>270</v>
      </c>
      <c r="P31" s="64">
        <v>1905028</v>
      </c>
      <c r="Q31" s="65">
        <v>108</v>
      </c>
      <c r="R31" s="63" t="s">
        <v>345</v>
      </c>
      <c r="S31" s="63" t="s">
        <v>346</v>
      </c>
      <c r="T31" s="63" t="s">
        <v>347</v>
      </c>
      <c r="U31" s="63" t="s">
        <v>187</v>
      </c>
      <c r="V31" s="96">
        <v>0.1</v>
      </c>
      <c r="W31" s="96">
        <v>0.1</v>
      </c>
      <c r="X31" s="96">
        <v>0.25</v>
      </c>
      <c r="Y31" s="96">
        <v>0.25000000000000006</v>
      </c>
      <c r="Z31" s="96">
        <v>0.3</v>
      </c>
      <c r="AA31" s="81">
        <v>0.29999999999999993</v>
      </c>
      <c r="AB31" s="97">
        <v>0.25</v>
      </c>
      <c r="AC31" s="82">
        <v>0.24999999999999997</v>
      </c>
      <c r="AD31" s="97">
        <v>0.1</v>
      </c>
      <c r="AE31" s="81">
        <v>6.6666666666666666E-2</v>
      </c>
      <c r="AF31" s="97">
        <v>1</v>
      </c>
      <c r="AG31" s="119">
        <v>753797999</v>
      </c>
      <c r="AH31" s="119">
        <v>6900000</v>
      </c>
      <c r="AI31" s="119">
        <v>6900000</v>
      </c>
      <c r="AJ31" s="119">
        <v>3933000</v>
      </c>
      <c r="AK31" s="119">
        <v>0</v>
      </c>
      <c r="AL31" s="119">
        <v>0</v>
      </c>
      <c r="AM31" s="119">
        <v>7300000000</v>
      </c>
      <c r="AN31" s="119">
        <v>1230971399</v>
      </c>
      <c r="AO31" s="119">
        <v>1230971399</v>
      </c>
      <c r="AP31" s="119">
        <v>427546585</v>
      </c>
      <c r="AQ31" s="119">
        <v>2967000</v>
      </c>
      <c r="AR31" s="119">
        <v>2967000</v>
      </c>
      <c r="AS31" s="119">
        <v>782436000</v>
      </c>
      <c r="AT31" s="119">
        <v>2463093356</v>
      </c>
      <c r="AU31" s="119">
        <v>2463093356</v>
      </c>
      <c r="AV31" s="119">
        <v>1267643305</v>
      </c>
      <c r="AW31" s="119">
        <v>803424814</v>
      </c>
      <c r="AX31" s="119">
        <v>750355847</v>
      </c>
      <c r="AY31" s="119">
        <v>2632933000</v>
      </c>
      <c r="AZ31" s="119">
        <v>2494991425</v>
      </c>
      <c r="BA31" s="119">
        <v>2494991425</v>
      </c>
      <c r="BB31" s="119">
        <v>1730577880</v>
      </c>
      <c r="BC31" s="119">
        <f t="shared" si="6"/>
        <v>1195450051</v>
      </c>
      <c r="BD31" s="119">
        <v>917614672</v>
      </c>
      <c r="BE31" s="119">
        <v>1361819000</v>
      </c>
      <c r="BF31" s="119">
        <f t="shared" si="7"/>
        <v>1241614342</v>
      </c>
      <c r="BG31" s="119">
        <f t="shared" si="8"/>
        <v>1241614342</v>
      </c>
      <c r="BH31" s="119">
        <v>428433053</v>
      </c>
      <c r="BI31" s="119">
        <f t="shared" si="5"/>
        <v>764413545</v>
      </c>
      <c r="BJ31" s="119">
        <v>582166397</v>
      </c>
      <c r="BK31" s="119">
        <f t="shared" si="9"/>
        <v>7437570522</v>
      </c>
      <c r="BL31" s="109"/>
      <c r="BM31" s="110"/>
      <c r="BN31" s="109" t="str">
        <f t="shared" si="10"/>
        <v>10816.1</v>
      </c>
      <c r="BO31" s="111">
        <v>1361819000</v>
      </c>
      <c r="BP31" s="111">
        <v>0</v>
      </c>
      <c r="BQ31" s="112">
        <v>0</v>
      </c>
      <c r="BR31" s="109"/>
      <c r="BS31" s="112">
        <v>-120204658</v>
      </c>
    </row>
    <row r="32" spans="1:71" ht="60" x14ac:dyDescent="0.25">
      <c r="A32" s="63">
        <v>1</v>
      </c>
      <c r="B32" s="63" t="s">
        <v>70</v>
      </c>
      <c r="C32" s="63" t="s">
        <v>131</v>
      </c>
      <c r="D32" s="63" t="s">
        <v>132</v>
      </c>
      <c r="E32" s="63">
        <v>4</v>
      </c>
      <c r="F32" s="63" t="s">
        <v>73</v>
      </c>
      <c r="G32" s="63">
        <v>3</v>
      </c>
      <c r="H32" s="63" t="s">
        <v>74</v>
      </c>
      <c r="I32" s="63">
        <v>9</v>
      </c>
      <c r="J32" s="63" t="s">
        <v>75</v>
      </c>
      <c r="K32" s="63">
        <v>7828</v>
      </c>
      <c r="L32" s="63" t="s">
        <v>269</v>
      </c>
      <c r="M32" s="63">
        <v>16</v>
      </c>
      <c r="N32" s="63" t="s">
        <v>185</v>
      </c>
      <c r="O32" s="63" t="s">
        <v>270</v>
      </c>
      <c r="P32" s="64">
        <v>1905028</v>
      </c>
      <c r="Q32" s="65">
        <v>107</v>
      </c>
      <c r="R32" s="63" t="s">
        <v>348</v>
      </c>
      <c r="S32" s="63" t="s">
        <v>349</v>
      </c>
      <c r="T32" s="63" t="s">
        <v>273</v>
      </c>
      <c r="U32" s="63" t="s">
        <v>187</v>
      </c>
      <c r="V32" s="96">
        <v>0.1</v>
      </c>
      <c r="W32" s="96">
        <v>0.1</v>
      </c>
      <c r="X32" s="96">
        <v>0.25</v>
      </c>
      <c r="Y32" s="96">
        <v>0.25000000000000006</v>
      </c>
      <c r="Z32" s="96">
        <v>0.3</v>
      </c>
      <c r="AA32" s="81">
        <v>0.29999999999999993</v>
      </c>
      <c r="AB32" s="97">
        <v>0.25</v>
      </c>
      <c r="AC32" s="82">
        <v>0.24999999999999997</v>
      </c>
      <c r="AD32" s="97">
        <v>0.1</v>
      </c>
      <c r="AE32" s="81">
        <v>6.6666666666666666E-2</v>
      </c>
      <c r="AF32" s="97">
        <v>1</v>
      </c>
      <c r="AG32" s="119">
        <v>1128696998</v>
      </c>
      <c r="AH32" s="119">
        <v>140615488</v>
      </c>
      <c r="AI32" s="119">
        <v>140615488</v>
      </c>
      <c r="AJ32" s="119">
        <v>94833615</v>
      </c>
      <c r="AK32" s="119">
        <v>0</v>
      </c>
      <c r="AL32" s="119">
        <v>0</v>
      </c>
      <c r="AM32" s="119">
        <v>9700000000</v>
      </c>
      <c r="AN32" s="119">
        <v>1895007075</v>
      </c>
      <c r="AO32" s="119">
        <v>1895007075</v>
      </c>
      <c r="AP32" s="119">
        <v>600460414</v>
      </c>
      <c r="AQ32" s="119">
        <v>45781873</v>
      </c>
      <c r="AR32" s="119">
        <v>45781873</v>
      </c>
      <c r="AS32" s="119">
        <v>1619277000</v>
      </c>
      <c r="AT32" s="119">
        <v>4405731141</v>
      </c>
      <c r="AU32" s="119">
        <v>4405731141</v>
      </c>
      <c r="AV32" s="119">
        <v>2469016007</v>
      </c>
      <c r="AW32" s="119">
        <v>1294546661</v>
      </c>
      <c r="AX32" s="119">
        <v>1203934499</v>
      </c>
      <c r="AY32" s="119">
        <v>3569323000</v>
      </c>
      <c r="AZ32" s="119">
        <v>4984063782</v>
      </c>
      <c r="BA32" s="119">
        <v>4984063782</v>
      </c>
      <c r="BB32" s="119">
        <v>3684111229</v>
      </c>
      <c r="BC32" s="119">
        <f t="shared" si="6"/>
        <v>1936715134</v>
      </c>
      <c r="BD32" s="119">
        <v>1579518655</v>
      </c>
      <c r="BE32" s="119">
        <v>2720407000</v>
      </c>
      <c r="BF32" s="119">
        <f t="shared" si="7"/>
        <v>658444945</v>
      </c>
      <c r="BG32" s="119">
        <f t="shared" si="8"/>
        <v>658444945</v>
      </c>
      <c r="BH32" s="119">
        <v>209775315</v>
      </c>
      <c r="BI32" s="119">
        <f t="shared" si="5"/>
        <v>1299952553</v>
      </c>
      <c r="BJ32" s="119">
        <v>1052889990</v>
      </c>
      <c r="BK32" s="119">
        <f t="shared" si="9"/>
        <v>12083862431</v>
      </c>
      <c r="BL32" s="109"/>
      <c r="BM32" s="110"/>
      <c r="BN32" s="109" t="str">
        <f t="shared" si="10"/>
        <v>10716.2</v>
      </c>
      <c r="BO32" s="111">
        <v>2720407000</v>
      </c>
      <c r="BP32" s="111">
        <v>0</v>
      </c>
      <c r="BQ32" s="112">
        <v>0</v>
      </c>
      <c r="BR32" s="109"/>
      <c r="BS32" s="112">
        <v>-2061962055</v>
      </c>
    </row>
    <row r="33" spans="1:71" ht="228" x14ac:dyDescent="0.25">
      <c r="A33" s="63">
        <v>1</v>
      </c>
      <c r="B33" s="63" t="s">
        <v>70</v>
      </c>
      <c r="C33" s="63" t="s">
        <v>131</v>
      </c>
      <c r="D33" s="63" t="s">
        <v>132</v>
      </c>
      <c r="E33" s="63">
        <v>4</v>
      </c>
      <c r="F33" s="63" t="s">
        <v>73</v>
      </c>
      <c r="G33" s="63">
        <v>3</v>
      </c>
      <c r="H33" s="63" t="s">
        <v>74</v>
      </c>
      <c r="I33" s="63">
        <v>9</v>
      </c>
      <c r="J33" s="63" t="s">
        <v>75</v>
      </c>
      <c r="K33" s="63">
        <v>7828</v>
      </c>
      <c r="L33" s="63" t="s">
        <v>269</v>
      </c>
      <c r="M33" s="63">
        <v>17</v>
      </c>
      <c r="N33" s="63" t="s">
        <v>190</v>
      </c>
      <c r="O33" s="63" t="s">
        <v>270</v>
      </c>
      <c r="P33" s="64">
        <v>1905031</v>
      </c>
      <c r="Q33" s="65">
        <v>99</v>
      </c>
      <c r="R33" s="63" t="s">
        <v>350</v>
      </c>
      <c r="S33" s="63" t="s">
        <v>351</v>
      </c>
      <c r="T33" s="63" t="s">
        <v>352</v>
      </c>
      <c r="U33" s="63" t="s">
        <v>194</v>
      </c>
      <c r="V33" s="85">
        <v>0.1</v>
      </c>
      <c r="W33" s="85">
        <v>0.1</v>
      </c>
      <c r="X33" s="85">
        <v>0.25</v>
      </c>
      <c r="Y33" s="96">
        <v>0.25000000000000006</v>
      </c>
      <c r="Z33" s="85">
        <v>0.3</v>
      </c>
      <c r="AA33" s="81">
        <v>0.3</v>
      </c>
      <c r="AB33" s="85">
        <v>0.25</v>
      </c>
      <c r="AC33" s="82">
        <v>0.24999999999999994</v>
      </c>
      <c r="AD33" s="85">
        <v>0.1</v>
      </c>
      <c r="AE33" s="81">
        <v>6.6666666666666666E-2</v>
      </c>
      <c r="AF33" s="85">
        <v>1</v>
      </c>
      <c r="AG33" s="119">
        <v>567496025</v>
      </c>
      <c r="AH33" s="119">
        <v>429321665</v>
      </c>
      <c r="AI33" s="119">
        <v>429321665</v>
      </c>
      <c r="AJ33" s="119">
        <v>168912613</v>
      </c>
      <c r="AK33" s="119">
        <v>0</v>
      </c>
      <c r="AL33" s="119">
        <v>0</v>
      </c>
      <c r="AM33" s="119">
        <v>5300000000</v>
      </c>
      <c r="AN33" s="119">
        <v>854665582</v>
      </c>
      <c r="AO33" s="119">
        <v>854665582</v>
      </c>
      <c r="AP33" s="119">
        <v>545633142</v>
      </c>
      <c r="AQ33" s="119">
        <v>260409052</v>
      </c>
      <c r="AR33" s="119">
        <v>251455296</v>
      </c>
      <c r="AS33" s="119">
        <v>232090000</v>
      </c>
      <c r="AT33" s="119">
        <v>1288952912</v>
      </c>
      <c r="AU33" s="119">
        <v>1288952912</v>
      </c>
      <c r="AV33" s="119">
        <v>677912391</v>
      </c>
      <c r="AW33" s="119">
        <v>309032440</v>
      </c>
      <c r="AX33" s="119">
        <v>242760984</v>
      </c>
      <c r="AY33" s="119">
        <v>1586845000</v>
      </c>
      <c r="AZ33" s="119">
        <v>1709164787</v>
      </c>
      <c r="BA33" s="119">
        <v>1709164787</v>
      </c>
      <c r="BB33" s="119">
        <v>1154060726</v>
      </c>
      <c r="BC33" s="119">
        <f t="shared" si="6"/>
        <v>611040521</v>
      </c>
      <c r="BD33" s="119">
        <v>492224826</v>
      </c>
      <c r="BE33" s="119">
        <v>1340778000</v>
      </c>
      <c r="BF33" s="119">
        <f t="shared" si="7"/>
        <v>808986190</v>
      </c>
      <c r="BG33" s="119">
        <f t="shared" si="8"/>
        <v>808986190</v>
      </c>
      <c r="BH33" s="119">
        <v>255704789</v>
      </c>
      <c r="BI33" s="119">
        <f t="shared" si="5"/>
        <v>555104061</v>
      </c>
      <c r="BJ33" s="119">
        <v>441078053</v>
      </c>
      <c r="BK33" s="119">
        <f t="shared" si="9"/>
        <v>5091091136</v>
      </c>
      <c r="BL33" s="109"/>
      <c r="BM33" s="110"/>
      <c r="BN33" s="109" t="str">
        <f t="shared" si="10"/>
        <v>9917.1</v>
      </c>
      <c r="BO33" s="111">
        <v>1340778000</v>
      </c>
      <c r="BP33" s="111">
        <v>0</v>
      </c>
      <c r="BQ33" s="112">
        <v>-407880000</v>
      </c>
      <c r="BR33" s="109"/>
      <c r="BS33" s="112">
        <v>-123911810</v>
      </c>
    </row>
    <row r="34" spans="1:71" ht="60" x14ac:dyDescent="0.25">
      <c r="A34" s="63">
        <v>1</v>
      </c>
      <c r="B34" s="63" t="s">
        <v>70</v>
      </c>
      <c r="C34" s="63" t="s">
        <v>71</v>
      </c>
      <c r="D34" s="63" t="s">
        <v>72</v>
      </c>
      <c r="E34" s="63">
        <v>4</v>
      </c>
      <c r="F34" s="63" t="s">
        <v>73</v>
      </c>
      <c r="G34" s="63">
        <v>3</v>
      </c>
      <c r="H34" s="63" t="s">
        <v>74</v>
      </c>
      <c r="I34" s="63">
        <v>9</v>
      </c>
      <c r="J34" s="63" t="s">
        <v>75</v>
      </c>
      <c r="K34" s="63">
        <v>7828</v>
      </c>
      <c r="L34" s="63" t="s">
        <v>269</v>
      </c>
      <c r="M34" s="63">
        <v>18</v>
      </c>
      <c r="N34" s="63" t="s">
        <v>205</v>
      </c>
      <c r="O34" s="63" t="s">
        <v>270</v>
      </c>
      <c r="P34" s="64">
        <v>1905030</v>
      </c>
      <c r="Q34" s="65">
        <v>93</v>
      </c>
      <c r="R34" s="63" t="s">
        <v>353</v>
      </c>
      <c r="S34" s="63" t="s">
        <v>354</v>
      </c>
      <c r="T34" s="63" t="s">
        <v>355</v>
      </c>
      <c r="U34" s="63" t="s">
        <v>207</v>
      </c>
      <c r="V34" s="96">
        <v>0.05</v>
      </c>
      <c r="W34" s="96">
        <v>0.05</v>
      </c>
      <c r="X34" s="96">
        <v>0.3</v>
      </c>
      <c r="Y34" s="96">
        <v>0.3</v>
      </c>
      <c r="Z34" s="96">
        <v>0.3</v>
      </c>
      <c r="AA34" s="81">
        <v>0.3</v>
      </c>
      <c r="AB34" s="97">
        <v>0.25</v>
      </c>
      <c r="AC34" s="84">
        <v>0.25</v>
      </c>
      <c r="AD34" s="97">
        <v>0.1</v>
      </c>
      <c r="AE34" s="81">
        <v>6.6666666666666666E-2</v>
      </c>
      <c r="AF34" s="97">
        <v>1</v>
      </c>
      <c r="AG34" s="119">
        <v>1667329635</v>
      </c>
      <c r="AH34" s="119">
        <v>6291270941</v>
      </c>
      <c r="AI34" s="119">
        <v>6073270941</v>
      </c>
      <c r="AJ34" s="119">
        <v>3313172735</v>
      </c>
      <c r="AK34" s="119">
        <v>0</v>
      </c>
      <c r="AL34" s="119">
        <v>0</v>
      </c>
      <c r="AM34" s="119">
        <v>9443607000</v>
      </c>
      <c r="AN34" s="119">
        <v>5702976640</v>
      </c>
      <c r="AO34" s="119">
        <v>5702976640</v>
      </c>
      <c r="AP34" s="119">
        <v>4760541475</v>
      </c>
      <c r="AQ34" s="119">
        <v>2760098206</v>
      </c>
      <c r="AR34" s="119">
        <v>2760098206</v>
      </c>
      <c r="AS34" s="119">
        <v>2374256400</v>
      </c>
      <c r="AT34" s="119">
        <v>1878824891</v>
      </c>
      <c r="AU34" s="119">
        <v>1878824891</v>
      </c>
      <c r="AV34" s="119">
        <v>907197160</v>
      </c>
      <c r="AW34" s="119">
        <v>942435165</v>
      </c>
      <c r="AX34" s="119">
        <v>600843864</v>
      </c>
      <c r="AY34" s="119">
        <v>2344813525</v>
      </c>
      <c r="AZ34" s="119">
        <v>1398751152</v>
      </c>
      <c r="BA34" s="119">
        <v>1398751152</v>
      </c>
      <c r="BB34" s="119">
        <v>947064912</v>
      </c>
      <c r="BC34" s="119">
        <f t="shared" si="6"/>
        <v>971627731</v>
      </c>
      <c r="BD34" s="119">
        <v>644952511</v>
      </c>
      <c r="BE34" s="119">
        <v>763467944</v>
      </c>
      <c r="BF34" s="119">
        <f t="shared" si="7"/>
        <v>727737144</v>
      </c>
      <c r="BG34" s="119">
        <f t="shared" si="8"/>
        <v>727737144</v>
      </c>
      <c r="BH34" s="119">
        <v>209487147</v>
      </c>
      <c r="BI34" s="119">
        <f t="shared" si="5"/>
        <v>451686240</v>
      </c>
      <c r="BJ34" s="119">
        <v>298502448</v>
      </c>
      <c r="BK34" s="119">
        <f t="shared" si="9"/>
        <v>15999560768</v>
      </c>
      <c r="BL34" s="109"/>
      <c r="BM34" s="110"/>
      <c r="BN34" s="109" t="str">
        <f t="shared" si="10"/>
        <v>9318.1</v>
      </c>
      <c r="BO34" s="111">
        <v>763467944</v>
      </c>
      <c r="BP34" s="111">
        <v>0</v>
      </c>
      <c r="BQ34" s="112">
        <v>0</v>
      </c>
      <c r="BR34" s="109"/>
      <c r="BS34" s="112">
        <v>-35730800</v>
      </c>
    </row>
    <row r="35" spans="1:71" ht="60" x14ac:dyDescent="0.25">
      <c r="A35" s="63">
        <v>1</v>
      </c>
      <c r="B35" s="63" t="s">
        <v>70</v>
      </c>
      <c r="C35" s="63" t="s">
        <v>71</v>
      </c>
      <c r="D35" s="63" t="s">
        <v>72</v>
      </c>
      <c r="E35" s="63">
        <v>4</v>
      </c>
      <c r="F35" s="63" t="s">
        <v>73</v>
      </c>
      <c r="G35" s="63">
        <v>3</v>
      </c>
      <c r="H35" s="63" t="s">
        <v>74</v>
      </c>
      <c r="I35" s="63">
        <v>9</v>
      </c>
      <c r="J35" s="63" t="s">
        <v>75</v>
      </c>
      <c r="K35" s="63">
        <v>7828</v>
      </c>
      <c r="L35" s="63" t="s">
        <v>269</v>
      </c>
      <c r="M35" s="63">
        <v>18</v>
      </c>
      <c r="N35" s="63" t="s">
        <v>205</v>
      </c>
      <c r="O35" s="63" t="s">
        <v>270</v>
      </c>
      <c r="P35" s="64">
        <v>1905030</v>
      </c>
      <c r="Q35" s="65">
        <v>93</v>
      </c>
      <c r="R35" s="63" t="s">
        <v>356</v>
      </c>
      <c r="S35" s="63" t="s">
        <v>357</v>
      </c>
      <c r="T35" s="63" t="s">
        <v>358</v>
      </c>
      <c r="U35" s="63" t="s">
        <v>207</v>
      </c>
      <c r="V35" s="96">
        <v>0.2</v>
      </c>
      <c r="W35" s="96">
        <v>0.2</v>
      </c>
      <c r="X35" s="96">
        <v>0.2</v>
      </c>
      <c r="Y35" s="96">
        <v>0.2</v>
      </c>
      <c r="Z35" s="96">
        <v>0.2</v>
      </c>
      <c r="AA35" s="83">
        <v>0.19999999999999998</v>
      </c>
      <c r="AB35" s="97">
        <v>0.2</v>
      </c>
      <c r="AC35" s="84">
        <v>0.19999999999999998</v>
      </c>
      <c r="AD35" s="97">
        <v>0.2</v>
      </c>
      <c r="AE35" s="81">
        <v>0.13320000000000001</v>
      </c>
      <c r="AF35" s="97">
        <v>1</v>
      </c>
      <c r="AG35" s="119">
        <v>906020405</v>
      </c>
      <c r="AH35" s="119">
        <v>0</v>
      </c>
      <c r="AI35" s="119">
        <v>0</v>
      </c>
      <c r="AJ35" s="119">
        <v>0</v>
      </c>
      <c r="AK35" s="119">
        <v>0</v>
      </c>
      <c r="AL35" s="119">
        <v>0</v>
      </c>
      <c r="AM35" s="119">
        <v>720000000</v>
      </c>
      <c r="AN35" s="119">
        <v>4530756786</v>
      </c>
      <c r="AO35" s="119">
        <v>4530756786</v>
      </c>
      <c r="AP35" s="119">
        <v>3302806891</v>
      </c>
      <c r="AQ35" s="119">
        <v>0</v>
      </c>
      <c r="AR35" s="119">
        <v>0</v>
      </c>
      <c r="AS35" s="119">
        <v>918977600</v>
      </c>
      <c r="AT35" s="119">
        <v>2556379897</v>
      </c>
      <c r="AU35" s="119">
        <v>2556379897</v>
      </c>
      <c r="AV35" s="119">
        <v>1445574152</v>
      </c>
      <c r="AW35" s="119">
        <v>1227949895</v>
      </c>
      <c r="AX35" s="119">
        <v>1079077319</v>
      </c>
      <c r="AY35" s="119">
        <v>2710123475</v>
      </c>
      <c r="AZ35" s="119">
        <v>2497516811</v>
      </c>
      <c r="BA35" s="119">
        <v>2497516811</v>
      </c>
      <c r="BB35" s="119">
        <v>1671111129</v>
      </c>
      <c r="BC35" s="119">
        <f t="shared" si="6"/>
        <v>1110805745</v>
      </c>
      <c r="BD35" s="119">
        <v>744039796</v>
      </c>
      <c r="BE35" s="119">
        <v>1363198056</v>
      </c>
      <c r="BF35" s="119">
        <f t="shared" si="7"/>
        <v>1179847539</v>
      </c>
      <c r="BG35" s="119">
        <f t="shared" si="8"/>
        <v>1179847539</v>
      </c>
      <c r="BH35" s="119">
        <v>379746301</v>
      </c>
      <c r="BI35" s="119">
        <f t="shared" si="5"/>
        <v>826405682</v>
      </c>
      <c r="BJ35" s="119">
        <v>652573493</v>
      </c>
      <c r="BK35" s="119">
        <f t="shared" si="9"/>
        <v>10764501033</v>
      </c>
      <c r="BL35" s="109"/>
      <c r="BM35" s="110"/>
      <c r="BN35" s="109" t="str">
        <f t="shared" si="10"/>
        <v>9318.2</v>
      </c>
      <c r="BO35" s="111">
        <v>1363198056</v>
      </c>
      <c r="BP35" s="111">
        <v>0</v>
      </c>
      <c r="BQ35" s="112">
        <v>0</v>
      </c>
      <c r="BR35" s="109"/>
      <c r="BS35" s="112">
        <v>-183350517</v>
      </c>
    </row>
    <row r="36" spans="1:71" ht="60" x14ac:dyDescent="0.25">
      <c r="A36" s="63">
        <v>1</v>
      </c>
      <c r="B36" s="63" t="s">
        <v>70</v>
      </c>
      <c r="C36" s="63" t="s">
        <v>71</v>
      </c>
      <c r="D36" s="63" t="s">
        <v>72</v>
      </c>
      <c r="E36" s="63">
        <v>4</v>
      </c>
      <c r="F36" s="63" t="s">
        <v>73</v>
      </c>
      <c r="G36" s="63">
        <v>3</v>
      </c>
      <c r="H36" s="63" t="s">
        <v>74</v>
      </c>
      <c r="I36" s="63">
        <v>9</v>
      </c>
      <c r="J36" s="63" t="s">
        <v>75</v>
      </c>
      <c r="K36" s="63">
        <v>7828</v>
      </c>
      <c r="L36" s="63" t="s">
        <v>269</v>
      </c>
      <c r="M36" s="63">
        <v>18</v>
      </c>
      <c r="N36" s="63" t="s">
        <v>205</v>
      </c>
      <c r="O36" s="63" t="s">
        <v>270</v>
      </c>
      <c r="P36" s="64">
        <v>1905030</v>
      </c>
      <c r="Q36" s="65">
        <v>92</v>
      </c>
      <c r="R36" s="63" t="s">
        <v>359</v>
      </c>
      <c r="S36" s="63" t="s">
        <v>360</v>
      </c>
      <c r="T36" s="63" t="s">
        <v>361</v>
      </c>
      <c r="U36" s="63" t="s">
        <v>207</v>
      </c>
      <c r="V36" s="85">
        <v>0</v>
      </c>
      <c r="W36" s="85">
        <v>0</v>
      </c>
      <c r="X36" s="85">
        <v>1</v>
      </c>
      <c r="Y36" s="96">
        <v>1</v>
      </c>
      <c r="Z36" s="85">
        <v>1</v>
      </c>
      <c r="AA36" s="81">
        <v>0.99999999999999989</v>
      </c>
      <c r="AB36" s="85">
        <v>1</v>
      </c>
      <c r="AC36" s="84">
        <v>0.3332</v>
      </c>
      <c r="AD36" s="85">
        <v>1</v>
      </c>
      <c r="AE36" s="81">
        <v>0</v>
      </c>
      <c r="AF36" s="85">
        <v>1</v>
      </c>
      <c r="AG36" s="119">
        <v>0</v>
      </c>
      <c r="AH36" s="119">
        <v>0</v>
      </c>
      <c r="AI36" s="119">
        <v>0</v>
      </c>
      <c r="AJ36" s="119">
        <v>0</v>
      </c>
      <c r="AK36" s="119">
        <v>0</v>
      </c>
      <c r="AL36" s="119">
        <v>0</v>
      </c>
      <c r="AM36" s="119">
        <v>7950190000</v>
      </c>
      <c r="AN36" s="119">
        <v>5424170159</v>
      </c>
      <c r="AO36" s="119">
        <v>5166000000</v>
      </c>
      <c r="AP36" s="119">
        <v>4723934541</v>
      </c>
      <c r="AQ36" s="119">
        <v>0</v>
      </c>
      <c r="AR36" s="119">
        <v>0</v>
      </c>
      <c r="AS36" s="119">
        <v>604516000</v>
      </c>
      <c r="AT36" s="119">
        <v>753100183</v>
      </c>
      <c r="AU36" s="119">
        <v>753100183</v>
      </c>
      <c r="AV36" s="119">
        <v>60617819</v>
      </c>
      <c r="AW36" s="119">
        <v>442065459</v>
      </c>
      <c r="AX36" s="119">
        <v>368466000</v>
      </c>
      <c r="AY36" s="119">
        <v>236284000</v>
      </c>
      <c r="AZ36" s="119">
        <v>24722839</v>
      </c>
      <c r="BA36" s="119">
        <v>24722839</v>
      </c>
      <c r="BB36" s="119">
        <v>0</v>
      </c>
      <c r="BC36" s="119">
        <f t="shared" si="6"/>
        <v>692482364</v>
      </c>
      <c r="BD36" s="119">
        <v>692482364</v>
      </c>
      <c r="BE36" s="119">
        <v>3774490000</v>
      </c>
      <c r="BF36" s="119">
        <f t="shared" si="7"/>
        <v>0</v>
      </c>
      <c r="BG36" s="119">
        <f t="shared" si="8"/>
        <v>0</v>
      </c>
      <c r="BH36" s="119">
        <v>0</v>
      </c>
      <c r="BI36" s="119">
        <f t="shared" si="5"/>
        <v>24722839</v>
      </c>
      <c r="BJ36" s="119">
        <v>21607762</v>
      </c>
      <c r="BK36" s="119">
        <f t="shared" si="9"/>
        <v>6201993181</v>
      </c>
      <c r="BL36" s="109"/>
      <c r="BM36" s="110"/>
      <c r="BN36" s="109" t="str">
        <f t="shared" si="10"/>
        <v>9218.3</v>
      </c>
      <c r="BO36" s="111">
        <v>3774490000</v>
      </c>
      <c r="BP36" s="111">
        <v>0</v>
      </c>
      <c r="BQ36" s="112">
        <v>-1545000000</v>
      </c>
      <c r="BR36" s="109"/>
      <c r="BS36" s="112">
        <v>-2229490000</v>
      </c>
    </row>
    <row r="37" spans="1:71" ht="72" x14ac:dyDescent="0.25">
      <c r="A37" s="63">
        <v>1</v>
      </c>
      <c r="B37" s="63" t="s">
        <v>70</v>
      </c>
      <c r="C37" s="63" t="s">
        <v>71</v>
      </c>
      <c r="D37" s="63" t="s">
        <v>72</v>
      </c>
      <c r="E37" s="63">
        <v>4</v>
      </c>
      <c r="F37" s="63" t="s">
        <v>73</v>
      </c>
      <c r="G37" s="63">
        <v>3</v>
      </c>
      <c r="H37" s="63" t="s">
        <v>74</v>
      </c>
      <c r="I37" s="63">
        <v>9</v>
      </c>
      <c r="J37" s="63" t="s">
        <v>75</v>
      </c>
      <c r="K37" s="63">
        <v>7828</v>
      </c>
      <c r="L37" s="63" t="s">
        <v>269</v>
      </c>
      <c r="M37" s="63">
        <v>19</v>
      </c>
      <c r="N37" s="63" t="s">
        <v>209</v>
      </c>
      <c r="O37" s="63" t="s">
        <v>270</v>
      </c>
      <c r="P37" s="64">
        <v>1903034</v>
      </c>
      <c r="Q37" s="65">
        <v>103</v>
      </c>
      <c r="R37" s="63" t="s">
        <v>362</v>
      </c>
      <c r="S37" s="63" t="s">
        <v>363</v>
      </c>
      <c r="T37" s="63" t="s">
        <v>364</v>
      </c>
      <c r="U37" s="63" t="s">
        <v>210</v>
      </c>
      <c r="V37" s="93">
        <v>0.125</v>
      </c>
      <c r="W37" s="93">
        <v>0.125</v>
      </c>
      <c r="X37" s="90">
        <v>0.2</v>
      </c>
      <c r="Y37" s="96">
        <v>0.2</v>
      </c>
      <c r="Z37" s="90">
        <v>0.2</v>
      </c>
      <c r="AA37" s="81">
        <v>0.20000000000000007</v>
      </c>
      <c r="AB37" s="90">
        <v>0.2</v>
      </c>
      <c r="AC37" s="84">
        <v>0.19999999999999998</v>
      </c>
      <c r="AD37" s="94">
        <v>0.17499999999999999</v>
      </c>
      <c r="AE37" s="81">
        <v>0.11600000000000001</v>
      </c>
      <c r="AF37" s="95">
        <v>0.9</v>
      </c>
      <c r="AG37" s="119">
        <v>0</v>
      </c>
      <c r="AH37" s="119">
        <v>0</v>
      </c>
      <c r="AI37" s="119">
        <v>0</v>
      </c>
      <c r="AJ37" s="119">
        <v>0</v>
      </c>
      <c r="AK37" s="119">
        <v>0</v>
      </c>
      <c r="AL37" s="119">
        <v>0</v>
      </c>
      <c r="AM37" s="119">
        <v>11024000000</v>
      </c>
      <c r="AN37" s="119">
        <v>19748358342</v>
      </c>
      <c r="AO37" s="119">
        <v>19748358342</v>
      </c>
      <c r="AP37" s="119">
        <v>12938974511</v>
      </c>
      <c r="AQ37" s="119">
        <v>0</v>
      </c>
      <c r="AR37" s="119">
        <v>0</v>
      </c>
      <c r="AS37" s="119">
        <v>6648081000</v>
      </c>
      <c r="AT37" s="119">
        <v>14928026642</v>
      </c>
      <c r="AU37" s="119">
        <v>14928026642</v>
      </c>
      <c r="AV37" s="119">
        <v>8225541429</v>
      </c>
      <c r="AW37" s="119">
        <v>6809383831</v>
      </c>
      <c r="AX37" s="119">
        <v>5504872618</v>
      </c>
      <c r="AY37" s="119">
        <v>12472325000</v>
      </c>
      <c r="AZ37" s="119">
        <v>14984711439</v>
      </c>
      <c r="BA37" s="119">
        <v>14977415536</v>
      </c>
      <c r="BB37" s="119">
        <v>10191531219</v>
      </c>
      <c r="BC37" s="119">
        <f t="shared" si="6"/>
        <v>6702485213</v>
      </c>
      <c r="BD37" s="119">
        <v>5280258872</v>
      </c>
      <c r="BE37" s="119">
        <v>10238972000</v>
      </c>
      <c r="BF37" s="119">
        <f t="shared" si="7"/>
        <v>7493478762</v>
      </c>
      <c r="BG37" s="119">
        <f t="shared" si="8"/>
        <v>7493478762</v>
      </c>
      <c r="BH37" s="119">
        <v>2215659053</v>
      </c>
      <c r="BI37" s="119">
        <f t="shared" si="5"/>
        <v>4785884317</v>
      </c>
      <c r="BJ37" s="119">
        <v>3606929845</v>
      </c>
      <c r="BK37" s="119">
        <f t="shared" si="9"/>
        <v>57154575185</v>
      </c>
      <c r="BL37" s="109"/>
      <c r="BM37" s="110"/>
      <c r="BN37" s="109" t="str">
        <f t="shared" si="10"/>
        <v>10319.1</v>
      </c>
      <c r="BO37" s="111">
        <v>10238972000</v>
      </c>
      <c r="BP37" s="111">
        <v>0</v>
      </c>
      <c r="BQ37" s="112">
        <v>-272224470</v>
      </c>
      <c r="BR37" s="109"/>
      <c r="BS37" s="112">
        <v>-2473268768</v>
      </c>
    </row>
    <row r="38" spans="1:71" ht="60" x14ac:dyDescent="0.25">
      <c r="A38" s="63">
        <v>1</v>
      </c>
      <c r="B38" s="63" t="s">
        <v>70</v>
      </c>
      <c r="C38" s="63" t="s">
        <v>71</v>
      </c>
      <c r="D38" s="63" t="s">
        <v>72</v>
      </c>
      <c r="E38" s="63">
        <v>4</v>
      </c>
      <c r="F38" s="63" t="s">
        <v>73</v>
      </c>
      <c r="G38" s="63">
        <v>3</v>
      </c>
      <c r="H38" s="63" t="s">
        <v>74</v>
      </c>
      <c r="I38" s="63">
        <v>9</v>
      </c>
      <c r="J38" s="63" t="s">
        <v>75</v>
      </c>
      <c r="K38" s="63">
        <v>7828</v>
      </c>
      <c r="L38" s="63" t="s">
        <v>269</v>
      </c>
      <c r="M38" s="63">
        <v>19</v>
      </c>
      <c r="N38" s="63" t="s">
        <v>209</v>
      </c>
      <c r="O38" s="63" t="s">
        <v>270</v>
      </c>
      <c r="P38" s="64">
        <v>1903034</v>
      </c>
      <c r="Q38" s="65">
        <v>102</v>
      </c>
      <c r="R38" s="63" t="s">
        <v>365</v>
      </c>
      <c r="S38" s="63" t="s">
        <v>366</v>
      </c>
      <c r="T38" s="63" t="s">
        <v>367</v>
      </c>
      <c r="U38" s="63" t="s">
        <v>210</v>
      </c>
      <c r="V38" s="93">
        <v>1</v>
      </c>
      <c r="W38" s="93">
        <v>1</v>
      </c>
      <c r="X38" s="90">
        <v>1</v>
      </c>
      <c r="Y38" s="96">
        <v>1.0000000000000002</v>
      </c>
      <c r="Z38" s="90">
        <v>1</v>
      </c>
      <c r="AA38" s="81">
        <v>0.99999999999999989</v>
      </c>
      <c r="AB38" s="90">
        <v>1</v>
      </c>
      <c r="AC38" s="84">
        <v>1</v>
      </c>
      <c r="AD38" s="94">
        <v>1</v>
      </c>
      <c r="AE38" s="81">
        <v>0.66800000000000004</v>
      </c>
      <c r="AF38" s="95">
        <v>1</v>
      </c>
      <c r="AG38" s="119">
        <v>0</v>
      </c>
      <c r="AH38" s="119">
        <v>0</v>
      </c>
      <c r="AI38" s="119">
        <v>0</v>
      </c>
      <c r="AJ38" s="119">
        <v>0</v>
      </c>
      <c r="AK38" s="119">
        <v>0</v>
      </c>
      <c r="AL38" s="119">
        <v>0</v>
      </c>
      <c r="AM38" s="119">
        <v>0</v>
      </c>
      <c r="AN38" s="119">
        <v>2350118208</v>
      </c>
      <c r="AO38" s="119">
        <v>2347052475</v>
      </c>
      <c r="AP38" s="119">
        <v>0</v>
      </c>
      <c r="AQ38" s="119">
        <v>0</v>
      </c>
      <c r="AR38" s="119">
        <v>0</v>
      </c>
      <c r="AS38" s="119">
        <v>3593332260</v>
      </c>
      <c r="AT38" s="119">
        <v>3368156638</v>
      </c>
      <c r="AU38" s="119">
        <v>3336580138</v>
      </c>
      <c r="AV38" s="119">
        <v>2074428290</v>
      </c>
      <c r="AW38" s="119">
        <v>2347052475</v>
      </c>
      <c r="AX38" s="119">
        <v>2315986867</v>
      </c>
      <c r="AY38" s="119">
        <v>5084521556</v>
      </c>
      <c r="AZ38" s="119">
        <v>5089338468</v>
      </c>
      <c r="BA38" s="119">
        <v>5089338468</v>
      </c>
      <c r="BB38" s="119">
        <v>4146520958</v>
      </c>
      <c r="BC38" s="119">
        <f t="shared" si="6"/>
        <v>1262151848</v>
      </c>
      <c r="BD38" s="119">
        <v>1216578748</v>
      </c>
      <c r="BE38" s="119">
        <v>7035713488</v>
      </c>
      <c r="BF38" s="119">
        <f t="shared" si="7"/>
        <v>2299254045</v>
      </c>
      <c r="BG38" s="119">
        <f t="shared" si="8"/>
        <v>2299254045</v>
      </c>
      <c r="BH38" s="119">
        <v>868232051</v>
      </c>
      <c r="BI38" s="119">
        <f t="shared" si="5"/>
        <v>942817510</v>
      </c>
      <c r="BJ38" s="119">
        <v>924203770</v>
      </c>
      <c r="BK38" s="119">
        <f t="shared" ref="BK38" si="11">BF38+AZ38+AT38+AN38+AH38</f>
        <v>13106867359</v>
      </c>
      <c r="BL38" s="109"/>
      <c r="BM38" s="110"/>
      <c r="BN38" s="109" t="str">
        <f t="shared" si="10"/>
        <v>10219.2</v>
      </c>
      <c r="BO38" s="111">
        <v>7035713488</v>
      </c>
      <c r="BP38" s="111">
        <v>-2156066400</v>
      </c>
      <c r="BQ38" s="112">
        <v>0</v>
      </c>
      <c r="BR38" s="109"/>
      <c r="BS38" s="112">
        <v>-2580393043</v>
      </c>
    </row>
    <row r="39" spans="1:71" ht="60" x14ac:dyDescent="0.25">
      <c r="A39" s="63">
        <v>1</v>
      </c>
      <c r="B39" s="63" t="s">
        <v>70</v>
      </c>
      <c r="C39" s="63" t="s">
        <v>71</v>
      </c>
      <c r="D39" s="63" t="s">
        <v>72</v>
      </c>
      <c r="E39" s="63">
        <v>4</v>
      </c>
      <c r="F39" s="63" t="s">
        <v>73</v>
      </c>
      <c r="G39" s="63">
        <v>3</v>
      </c>
      <c r="H39" s="63" t="s">
        <v>74</v>
      </c>
      <c r="I39" s="63">
        <v>9</v>
      </c>
      <c r="J39" s="63" t="s">
        <v>75</v>
      </c>
      <c r="K39" s="63">
        <v>7828</v>
      </c>
      <c r="L39" s="63" t="s">
        <v>269</v>
      </c>
      <c r="M39" s="63">
        <v>19</v>
      </c>
      <c r="N39" s="63" t="s">
        <v>209</v>
      </c>
      <c r="O39" s="63" t="s">
        <v>270</v>
      </c>
      <c r="P39" s="64">
        <v>1903034</v>
      </c>
      <c r="Q39" s="65">
        <v>101</v>
      </c>
      <c r="R39" s="63" t="s">
        <v>365</v>
      </c>
      <c r="S39" s="63" t="s">
        <v>366</v>
      </c>
      <c r="T39" s="63" t="s">
        <v>367</v>
      </c>
      <c r="U39" s="63" t="s">
        <v>210</v>
      </c>
      <c r="V39" s="93">
        <v>1</v>
      </c>
      <c r="W39" s="93">
        <v>1</v>
      </c>
      <c r="X39" s="90">
        <v>1</v>
      </c>
      <c r="Y39" s="96">
        <v>1.0000000000000002</v>
      </c>
      <c r="Z39" s="90">
        <v>1</v>
      </c>
      <c r="AA39" s="81">
        <v>0.99999999999999989</v>
      </c>
      <c r="AB39" s="90">
        <v>1</v>
      </c>
      <c r="AC39" s="84">
        <v>1</v>
      </c>
      <c r="AD39" s="94">
        <v>1</v>
      </c>
      <c r="AE39" s="81">
        <v>0.66800000000000004</v>
      </c>
      <c r="AF39" s="95">
        <v>1</v>
      </c>
      <c r="AG39" s="119">
        <v>0</v>
      </c>
      <c r="AH39" s="119">
        <v>0</v>
      </c>
      <c r="AI39" s="119">
        <v>0</v>
      </c>
      <c r="AJ39" s="119">
        <v>0</v>
      </c>
      <c r="AK39" s="119">
        <v>0</v>
      </c>
      <c r="AL39" s="119">
        <v>0</v>
      </c>
      <c r="AM39" s="119">
        <v>6166147000</v>
      </c>
      <c r="AN39" s="119">
        <v>3499547520</v>
      </c>
      <c r="AO39" s="119">
        <v>3499547520</v>
      </c>
      <c r="AP39" s="119">
        <v>498685517</v>
      </c>
      <c r="AQ39" s="119">
        <v>0</v>
      </c>
      <c r="AR39" s="119">
        <v>0</v>
      </c>
      <c r="AS39" s="119">
        <v>3133477000</v>
      </c>
      <c r="AT39" s="119">
        <v>9800968875</v>
      </c>
      <c r="AU39" s="119">
        <v>9800968875</v>
      </c>
      <c r="AV39" s="119">
        <v>6166403294</v>
      </c>
      <c r="AW39" s="119">
        <v>3000862003</v>
      </c>
      <c r="AX39" s="119">
        <v>2925805151</v>
      </c>
      <c r="AY39" s="119">
        <v>8070678000</v>
      </c>
      <c r="AZ39" s="119">
        <v>10466061450</v>
      </c>
      <c r="BA39" s="119">
        <v>10466061450</v>
      </c>
      <c r="BB39" s="119">
        <v>7025889896</v>
      </c>
      <c r="BC39" s="119">
        <f t="shared" si="6"/>
        <v>3634565581</v>
      </c>
      <c r="BD39" s="119">
        <v>3013626946</v>
      </c>
      <c r="BE39" s="119">
        <v>5712598000</v>
      </c>
      <c r="BF39" s="119">
        <f t="shared" si="7"/>
        <v>5249017130</v>
      </c>
      <c r="BG39" s="119">
        <f t="shared" si="8"/>
        <v>5249017130</v>
      </c>
      <c r="BH39" s="119">
        <v>1590158465</v>
      </c>
      <c r="BI39" s="119">
        <f t="shared" si="5"/>
        <v>3440171554</v>
      </c>
      <c r="BJ39" s="119">
        <v>2836163660</v>
      </c>
      <c r="BK39" s="119">
        <f t="shared" si="9"/>
        <v>29015594975</v>
      </c>
      <c r="BL39" s="109"/>
      <c r="BM39" s="110"/>
      <c r="BN39" s="109" t="str">
        <f t="shared" si="10"/>
        <v>10119.2</v>
      </c>
      <c r="BO39" s="111">
        <v>5712598000</v>
      </c>
      <c r="BP39" s="111">
        <v>0</v>
      </c>
      <c r="BQ39" s="112">
        <v>0</v>
      </c>
      <c r="BR39" s="109"/>
      <c r="BS39" s="112">
        <v>-463580870</v>
      </c>
    </row>
    <row r="40" spans="1:71" ht="72" x14ac:dyDescent="0.25">
      <c r="A40" s="63">
        <v>1</v>
      </c>
      <c r="B40" s="63" t="s">
        <v>70</v>
      </c>
      <c r="C40" s="63" t="s">
        <v>71</v>
      </c>
      <c r="D40" s="63" t="s">
        <v>72</v>
      </c>
      <c r="E40" s="63">
        <v>4</v>
      </c>
      <c r="F40" s="63" t="s">
        <v>73</v>
      </c>
      <c r="G40" s="63">
        <v>3</v>
      </c>
      <c r="H40" s="63" t="s">
        <v>74</v>
      </c>
      <c r="I40" s="63">
        <v>9</v>
      </c>
      <c r="J40" s="63" t="s">
        <v>75</v>
      </c>
      <c r="K40" s="63">
        <v>7828</v>
      </c>
      <c r="L40" s="63" t="s">
        <v>269</v>
      </c>
      <c r="M40" s="63">
        <v>19</v>
      </c>
      <c r="N40" s="63" t="s">
        <v>209</v>
      </c>
      <c r="O40" s="63" t="s">
        <v>270</v>
      </c>
      <c r="P40" s="64">
        <v>1903034</v>
      </c>
      <c r="Q40" s="65">
        <v>102</v>
      </c>
      <c r="R40" s="63" t="s">
        <v>368</v>
      </c>
      <c r="S40" s="63" t="s">
        <v>369</v>
      </c>
      <c r="T40" s="63" t="s">
        <v>370</v>
      </c>
      <c r="U40" s="63" t="s">
        <v>210</v>
      </c>
      <c r="V40" s="93">
        <v>1</v>
      </c>
      <c r="W40" s="93">
        <v>1</v>
      </c>
      <c r="X40" s="90">
        <v>1</v>
      </c>
      <c r="Y40" s="96">
        <v>0.99999999999999989</v>
      </c>
      <c r="Z40" s="90">
        <v>1</v>
      </c>
      <c r="AA40" s="81">
        <v>0.99999999999999989</v>
      </c>
      <c r="AB40" s="90">
        <v>1</v>
      </c>
      <c r="AC40" s="84">
        <v>1</v>
      </c>
      <c r="AD40" s="94">
        <v>1</v>
      </c>
      <c r="AE40" s="81">
        <v>0.66800000000000004</v>
      </c>
      <c r="AF40" s="90">
        <v>1</v>
      </c>
      <c r="AG40" s="119">
        <v>0</v>
      </c>
      <c r="AH40" s="119">
        <v>0</v>
      </c>
      <c r="AI40" s="119">
        <v>0</v>
      </c>
      <c r="AJ40" s="119">
        <v>0</v>
      </c>
      <c r="AK40" s="119">
        <v>0</v>
      </c>
      <c r="AL40" s="119">
        <v>0</v>
      </c>
      <c r="AM40" s="119">
        <v>14767000000</v>
      </c>
      <c r="AN40" s="119">
        <v>16694137469</v>
      </c>
      <c r="AO40" s="119">
        <v>16669629149</v>
      </c>
      <c r="AP40" s="119">
        <v>10852074363</v>
      </c>
      <c r="AQ40" s="119">
        <v>0</v>
      </c>
      <c r="AR40" s="119">
        <v>0</v>
      </c>
      <c r="AS40" s="119">
        <v>16265761740</v>
      </c>
      <c r="AT40" s="119">
        <v>13783600434</v>
      </c>
      <c r="AU40" s="119">
        <v>13399526418</v>
      </c>
      <c r="AV40" s="119">
        <v>9579150773</v>
      </c>
      <c r="AW40" s="119">
        <v>5817554786</v>
      </c>
      <c r="AX40" s="119">
        <v>5012137112</v>
      </c>
      <c r="AY40" s="119">
        <v>15464760444</v>
      </c>
      <c r="AZ40" s="119">
        <v>16555494186</v>
      </c>
      <c r="BA40" s="119">
        <v>16541994720</v>
      </c>
      <c r="BB40" s="119">
        <v>13350946824</v>
      </c>
      <c r="BC40" s="119">
        <f t="shared" si="6"/>
        <v>3820375645</v>
      </c>
      <c r="BD40" s="119">
        <v>3672366801</v>
      </c>
      <c r="BE40" s="119">
        <v>15031277512</v>
      </c>
      <c r="BF40" s="119">
        <f t="shared" si="7"/>
        <v>6601879021</v>
      </c>
      <c r="BG40" s="119">
        <f t="shared" si="8"/>
        <v>6601879021</v>
      </c>
      <c r="BH40" s="119">
        <v>2109502322</v>
      </c>
      <c r="BI40" s="119">
        <f t="shared" si="5"/>
        <v>3191047896</v>
      </c>
      <c r="BJ40" s="119">
        <v>3096464739</v>
      </c>
      <c r="BK40" s="119">
        <f t="shared" si="9"/>
        <v>53635111110</v>
      </c>
      <c r="BL40" s="109"/>
      <c r="BM40" s="110"/>
      <c r="BN40" s="109" t="str">
        <f t="shared" si="10"/>
        <v>10219.3</v>
      </c>
      <c r="BO40" s="111">
        <v>15031277512</v>
      </c>
      <c r="BP40" s="111">
        <v>2156066400</v>
      </c>
      <c r="BQ40" s="112">
        <v>0</v>
      </c>
      <c r="BR40" s="109"/>
      <c r="BS40" s="112">
        <v>-10585464891</v>
      </c>
    </row>
    <row r="41" spans="1:71" ht="60" x14ac:dyDescent="0.25">
      <c r="A41" s="63">
        <v>1</v>
      </c>
      <c r="B41" s="63" t="s">
        <v>70</v>
      </c>
      <c r="C41" s="63" t="s">
        <v>71</v>
      </c>
      <c r="D41" s="63" t="s">
        <v>72</v>
      </c>
      <c r="E41" s="63">
        <v>4</v>
      </c>
      <c r="F41" s="63" t="s">
        <v>73</v>
      </c>
      <c r="G41" s="63">
        <v>3</v>
      </c>
      <c r="H41" s="63" t="s">
        <v>74</v>
      </c>
      <c r="I41" s="63">
        <v>9</v>
      </c>
      <c r="J41" s="63" t="s">
        <v>75</v>
      </c>
      <c r="K41" s="63">
        <v>7828</v>
      </c>
      <c r="L41" s="63" t="s">
        <v>269</v>
      </c>
      <c r="M41" s="63">
        <v>20</v>
      </c>
      <c r="N41" s="63" t="s">
        <v>211</v>
      </c>
      <c r="O41" s="63" t="s">
        <v>270</v>
      </c>
      <c r="P41" s="64">
        <v>1903031</v>
      </c>
      <c r="Q41" s="65">
        <v>97</v>
      </c>
      <c r="R41" s="63" t="s">
        <v>371</v>
      </c>
      <c r="S41" s="63" t="s">
        <v>372</v>
      </c>
      <c r="T41" s="63" t="s">
        <v>373</v>
      </c>
      <c r="U41" s="63" t="s">
        <v>213</v>
      </c>
      <c r="V41" s="96">
        <v>1</v>
      </c>
      <c r="W41" s="96">
        <v>1</v>
      </c>
      <c r="X41" s="96">
        <v>1</v>
      </c>
      <c r="Y41" s="96">
        <v>0.99999999999999978</v>
      </c>
      <c r="Z41" s="96">
        <v>1</v>
      </c>
      <c r="AA41" s="81">
        <v>0.99999999999999989</v>
      </c>
      <c r="AB41" s="90">
        <v>1</v>
      </c>
      <c r="AC41" s="84">
        <v>1</v>
      </c>
      <c r="AD41" s="90">
        <v>1</v>
      </c>
      <c r="AE41" s="81">
        <v>0.66800000000000004</v>
      </c>
      <c r="AF41" s="97">
        <v>1</v>
      </c>
      <c r="AG41" s="119">
        <v>0</v>
      </c>
      <c r="AH41" s="119">
        <v>0</v>
      </c>
      <c r="AI41" s="119">
        <v>0</v>
      </c>
      <c r="AJ41" s="119">
        <v>0</v>
      </c>
      <c r="AK41" s="119">
        <v>0</v>
      </c>
      <c r="AL41" s="119">
        <v>0</v>
      </c>
      <c r="AM41" s="119">
        <v>29392405000</v>
      </c>
      <c r="AN41" s="119">
        <v>58374219607</v>
      </c>
      <c r="AO41" s="119">
        <v>58374219607</v>
      </c>
      <c r="AP41" s="119">
        <v>27181845882</v>
      </c>
      <c r="AQ41" s="119">
        <v>0</v>
      </c>
      <c r="AR41" s="119">
        <v>0</v>
      </c>
      <c r="AS41" s="119">
        <v>24848019376</v>
      </c>
      <c r="AT41" s="119">
        <v>45765261414</v>
      </c>
      <c r="AU41" s="119">
        <v>45765261414</v>
      </c>
      <c r="AV41" s="119">
        <v>27221643146</v>
      </c>
      <c r="AW41" s="119">
        <v>31192373725</v>
      </c>
      <c r="AX41" s="119">
        <v>27922583257</v>
      </c>
      <c r="AY41" s="119">
        <v>32419354975</v>
      </c>
      <c r="AZ41" s="119">
        <v>38335094651</v>
      </c>
      <c r="BA41" s="119">
        <v>38335094651</v>
      </c>
      <c r="BB41" s="119">
        <v>25683939072</v>
      </c>
      <c r="BC41" s="119">
        <f t="shared" si="6"/>
        <v>18543618268</v>
      </c>
      <c r="BD41" s="119">
        <v>10621426520</v>
      </c>
      <c r="BE41" s="119">
        <v>20974067561</v>
      </c>
      <c r="BF41" s="119">
        <f t="shared" si="7"/>
        <v>19390310690</v>
      </c>
      <c r="BG41" s="119">
        <f t="shared" si="8"/>
        <v>19390310690</v>
      </c>
      <c r="BH41" s="119">
        <v>5547208893</v>
      </c>
      <c r="BI41" s="119">
        <f t="shared" si="5"/>
        <v>12651155579</v>
      </c>
      <c r="BJ41" s="119">
        <v>9642504758</v>
      </c>
      <c r="BK41" s="119">
        <f t="shared" si="9"/>
        <v>161864886362</v>
      </c>
      <c r="BL41" s="109"/>
      <c r="BM41" s="110"/>
      <c r="BN41" s="109" t="str">
        <f t="shared" si="10"/>
        <v>9720.1</v>
      </c>
      <c r="BO41" s="111">
        <v>20974067561</v>
      </c>
      <c r="BP41" s="111">
        <v>0</v>
      </c>
      <c r="BQ41" s="112">
        <v>0</v>
      </c>
      <c r="BR41" s="109"/>
      <c r="BS41" s="112">
        <v>-1583756871</v>
      </c>
    </row>
    <row r="42" spans="1:71" ht="72" x14ac:dyDescent="0.25">
      <c r="A42" s="63">
        <v>1</v>
      </c>
      <c r="B42" s="63" t="s">
        <v>70</v>
      </c>
      <c r="C42" s="63" t="s">
        <v>71</v>
      </c>
      <c r="D42" s="63" t="s">
        <v>72</v>
      </c>
      <c r="E42" s="63">
        <v>4</v>
      </c>
      <c r="F42" s="63" t="s">
        <v>73</v>
      </c>
      <c r="G42" s="63">
        <v>3</v>
      </c>
      <c r="H42" s="63" t="s">
        <v>74</v>
      </c>
      <c r="I42" s="63">
        <v>9</v>
      </c>
      <c r="J42" s="63" t="s">
        <v>75</v>
      </c>
      <c r="K42" s="63">
        <v>7828</v>
      </c>
      <c r="L42" s="63" t="s">
        <v>269</v>
      </c>
      <c r="M42" s="63">
        <v>20</v>
      </c>
      <c r="N42" s="63" t="s">
        <v>211</v>
      </c>
      <c r="O42" s="63" t="s">
        <v>270</v>
      </c>
      <c r="P42" s="64">
        <v>1903031</v>
      </c>
      <c r="Q42" s="65">
        <v>97</v>
      </c>
      <c r="R42" s="63" t="s">
        <v>374</v>
      </c>
      <c r="S42" s="63" t="s">
        <v>375</v>
      </c>
      <c r="T42" s="63" t="s">
        <v>376</v>
      </c>
      <c r="U42" s="63" t="s">
        <v>213</v>
      </c>
      <c r="V42" s="96">
        <v>1</v>
      </c>
      <c r="W42" s="96">
        <v>1</v>
      </c>
      <c r="X42" s="96">
        <v>1</v>
      </c>
      <c r="Y42" s="96">
        <v>0.99999999999999978</v>
      </c>
      <c r="Z42" s="96">
        <v>1</v>
      </c>
      <c r="AA42" s="81">
        <v>0.99999999999999989</v>
      </c>
      <c r="AB42" s="97">
        <v>1</v>
      </c>
      <c r="AC42" s="84">
        <v>1</v>
      </c>
      <c r="AD42" s="97">
        <v>1</v>
      </c>
      <c r="AE42" s="81">
        <v>0.2</v>
      </c>
      <c r="AF42" s="97">
        <v>1</v>
      </c>
      <c r="AG42" s="119">
        <v>0</v>
      </c>
      <c r="AH42" s="119">
        <v>0</v>
      </c>
      <c r="AI42" s="119">
        <v>0</v>
      </c>
      <c r="AJ42" s="119">
        <v>0</v>
      </c>
      <c r="AK42" s="119">
        <v>0</v>
      </c>
      <c r="AL42" s="119">
        <v>0</v>
      </c>
      <c r="AM42" s="119">
        <v>6000000000</v>
      </c>
      <c r="AN42" s="119">
        <v>3539038723</v>
      </c>
      <c r="AO42" s="119">
        <v>3539038723</v>
      </c>
      <c r="AP42" s="119">
        <v>2255016998</v>
      </c>
      <c r="AQ42" s="119">
        <v>0</v>
      </c>
      <c r="AR42" s="119">
        <v>0</v>
      </c>
      <c r="AS42" s="119">
        <v>1742926624</v>
      </c>
      <c r="AT42" s="119">
        <v>3484021492</v>
      </c>
      <c r="AU42" s="119">
        <v>3484021492</v>
      </c>
      <c r="AV42" s="119">
        <v>2058730071</v>
      </c>
      <c r="AW42" s="119">
        <v>1284021725</v>
      </c>
      <c r="AX42" s="119">
        <v>1010317360</v>
      </c>
      <c r="AY42" s="119">
        <v>3462404025</v>
      </c>
      <c r="AZ42" s="119">
        <v>3454895903</v>
      </c>
      <c r="BA42" s="119">
        <v>3454895903</v>
      </c>
      <c r="BB42" s="119">
        <v>2310106909</v>
      </c>
      <c r="BC42" s="119">
        <f t="shared" si="6"/>
        <v>1425291421</v>
      </c>
      <c r="BD42" s="119">
        <v>946839961</v>
      </c>
      <c r="BE42" s="119">
        <v>1885755439</v>
      </c>
      <c r="BF42" s="119">
        <f t="shared" si="7"/>
        <v>1153017927</v>
      </c>
      <c r="BG42" s="119">
        <f t="shared" si="8"/>
        <v>1153017927</v>
      </c>
      <c r="BH42" s="119">
        <v>416735347</v>
      </c>
      <c r="BI42" s="119">
        <f t="shared" si="5"/>
        <v>1144788994</v>
      </c>
      <c r="BJ42" s="119">
        <v>904848351</v>
      </c>
      <c r="BK42" s="119">
        <f t="shared" si="9"/>
        <v>11630974045</v>
      </c>
      <c r="BL42" s="109"/>
      <c r="BM42" s="110"/>
      <c r="BN42" s="109" t="str">
        <f t="shared" si="10"/>
        <v>9720.2</v>
      </c>
      <c r="BO42" s="111">
        <v>1885755439</v>
      </c>
      <c r="BP42" s="111">
        <v>0</v>
      </c>
      <c r="BQ42" s="112">
        <v>0</v>
      </c>
      <c r="BR42" s="109"/>
      <c r="BS42" s="112">
        <v>-732737512</v>
      </c>
    </row>
    <row r="43" spans="1:71" ht="108" x14ac:dyDescent="0.25">
      <c r="A43" s="63">
        <v>1</v>
      </c>
      <c r="B43" s="63" t="s">
        <v>70</v>
      </c>
      <c r="C43" s="63" t="s">
        <v>71</v>
      </c>
      <c r="D43" s="63" t="s">
        <v>72</v>
      </c>
      <c r="E43" s="63">
        <v>4</v>
      </c>
      <c r="F43" s="63" t="s">
        <v>73</v>
      </c>
      <c r="G43" s="63">
        <v>3</v>
      </c>
      <c r="H43" s="63" t="s">
        <v>74</v>
      </c>
      <c r="I43" s="63">
        <v>9</v>
      </c>
      <c r="J43" s="63" t="s">
        <v>75</v>
      </c>
      <c r="K43" s="63">
        <v>7828</v>
      </c>
      <c r="L43" s="63" t="s">
        <v>269</v>
      </c>
      <c r="M43" s="63">
        <v>21</v>
      </c>
      <c r="N43" s="63" t="s">
        <v>214</v>
      </c>
      <c r="O43" s="63" t="s">
        <v>270</v>
      </c>
      <c r="P43" s="64">
        <v>1903031</v>
      </c>
      <c r="Q43" s="65">
        <v>97</v>
      </c>
      <c r="R43" s="63" t="s">
        <v>377</v>
      </c>
      <c r="S43" s="63" t="s">
        <v>378</v>
      </c>
      <c r="T43" s="63" t="s">
        <v>379</v>
      </c>
      <c r="U43" s="63" t="s">
        <v>216</v>
      </c>
      <c r="V43" s="96">
        <v>0</v>
      </c>
      <c r="W43" s="96">
        <v>0</v>
      </c>
      <c r="X43" s="96">
        <v>0.1</v>
      </c>
      <c r="Y43" s="96">
        <v>0.10000000000000003</v>
      </c>
      <c r="Z43" s="96">
        <v>0.3</v>
      </c>
      <c r="AA43" s="81">
        <v>0.3</v>
      </c>
      <c r="AB43" s="97">
        <v>0.3</v>
      </c>
      <c r="AC43" s="84">
        <v>0.3</v>
      </c>
      <c r="AD43" s="97">
        <v>0.3</v>
      </c>
      <c r="AE43" s="81">
        <v>0.2</v>
      </c>
      <c r="AF43" s="97">
        <v>1</v>
      </c>
      <c r="AG43" s="119">
        <v>0</v>
      </c>
      <c r="AH43" s="119">
        <v>0</v>
      </c>
      <c r="AI43" s="119">
        <v>0</v>
      </c>
      <c r="AJ43" s="119">
        <v>0</v>
      </c>
      <c r="AK43" s="119">
        <v>0</v>
      </c>
      <c r="AL43" s="119">
        <v>0</v>
      </c>
      <c r="AM43" s="119">
        <v>814065000</v>
      </c>
      <c r="AN43" s="119">
        <v>814065000</v>
      </c>
      <c r="AO43" s="119">
        <v>0</v>
      </c>
      <c r="AP43" s="119">
        <v>0</v>
      </c>
      <c r="AQ43" s="119">
        <v>0</v>
      </c>
      <c r="AR43" s="119">
        <v>0</v>
      </c>
      <c r="AS43" s="119">
        <v>814065000</v>
      </c>
      <c r="AT43" s="119">
        <v>807225097</v>
      </c>
      <c r="AU43" s="119">
        <v>807225097</v>
      </c>
      <c r="AV43" s="119">
        <v>0</v>
      </c>
      <c r="AW43" s="119">
        <v>0</v>
      </c>
      <c r="AX43" s="119">
        <v>0</v>
      </c>
      <c r="AY43" s="119">
        <v>889700000</v>
      </c>
      <c r="AZ43" s="119">
        <v>0</v>
      </c>
      <c r="BA43" s="119">
        <v>0</v>
      </c>
      <c r="BB43" s="119">
        <v>0</v>
      </c>
      <c r="BC43" s="119">
        <f t="shared" si="6"/>
        <v>807225097</v>
      </c>
      <c r="BD43" s="119">
        <v>807225097</v>
      </c>
      <c r="BE43" s="119">
        <v>885800000</v>
      </c>
      <c r="BF43" s="119">
        <f t="shared" si="7"/>
        <v>0</v>
      </c>
      <c r="BG43" s="119">
        <f t="shared" si="8"/>
        <v>0</v>
      </c>
      <c r="BH43" s="119">
        <v>0</v>
      </c>
      <c r="BI43" s="119">
        <f t="shared" si="5"/>
        <v>0</v>
      </c>
      <c r="BJ43" s="119">
        <v>0</v>
      </c>
      <c r="BK43" s="119">
        <f t="shared" si="9"/>
        <v>1621290097</v>
      </c>
      <c r="BL43" s="109"/>
      <c r="BM43" s="110"/>
      <c r="BN43" s="109" t="str">
        <f t="shared" si="10"/>
        <v>9721.1</v>
      </c>
      <c r="BO43" s="111">
        <v>885800000</v>
      </c>
      <c r="BP43" s="111">
        <v>0</v>
      </c>
      <c r="BQ43" s="112">
        <v>0</v>
      </c>
      <c r="BR43" s="109"/>
      <c r="BS43" s="112">
        <v>-885800000</v>
      </c>
    </row>
    <row r="44" spans="1:71" ht="60" x14ac:dyDescent="0.25">
      <c r="A44" s="63">
        <v>1</v>
      </c>
      <c r="B44" s="63" t="s">
        <v>70</v>
      </c>
      <c r="C44" s="63" t="s">
        <v>71</v>
      </c>
      <c r="D44" s="63" t="s">
        <v>72</v>
      </c>
      <c r="E44" s="63">
        <v>4</v>
      </c>
      <c r="F44" s="63" t="s">
        <v>73</v>
      </c>
      <c r="G44" s="63">
        <v>3</v>
      </c>
      <c r="H44" s="63" t="s">
        <v>74</v>
      </c>
      <c r="I44" s="63">
        <v>9</v>
      </c>
      <c r="J44" s="63" t="s">
        <v>75</v>
      </c>
      <c r="K44" s="63">
        <v>7828</v>
      </c>
      <c r="L44" s="63" t="s">
        <v>269</v>
      </c>
      <c r="M44" s="63">
        <v>22</v>
      </c>
      <c r="N44" s="63" t="s">
        <v>223</v>
      </c>
      <c r="O44" s="63" t="s">
        <v>380</v>
      </c>
      <c r="P44" s="64">
        <v>1905029</v>
      </c>
      <c r="Q44" s="65">
        <v>89</v>
      </c>
      <c r="R44" s="63" t="s">
        <v>381</v>
      </c>
      <c r="S44" s="63" t="s">
        <v>382</v>
      </c>
      <c r="T44" s="63" t="s">
        <v>383</v>
      </c>
      <c r="U44" s="63" t="s">
        <v>225</v>
      </c>
      <c r="V44" s="98">
        <v>700000</v>
      </c>
      <c r="W44" s="98">
        <v>700000</v>
      </c>
      <c r="X44" s="98">
        <v>350000</v>
      </c>
      <c r="Y44" s="98">
        <v>1259336</v>
      </c>
      <c r="Z44" s="98">
        <v>150000</v>
      </c>
      <c r="AA44" s="98">
        <v>215867</v>
      </c>
      <c r="AB44" s="99">
        <v>150000</v>
      </c>
      <c r="AC44" s="100">
        <v>98570</v>
      </c>
      <c r="AD44" s="98">
        <v>60000</v>
      </c>
      <c r="AE44" s="98">
        <v>34893</v>
      </c>
      <c r="AF44" s="101">
        <v>1410000</v>
      </c>
      <c r="AG44" s="119">
        <v>0</v>
      </c>
      <c r="AH44" s="119">
        <v>0</v>
      </c>
      <c r="AI44" s="119">
        <v>0</v>
      </c>
      <c r="AJ44" s="119">
        <v>0</v>
      </c>
      <c r="AK44" s="119">
        <v>0</v>
      </c>
      <c r="AL44" s="119">
        <v>0</v>
      </c>
      <c r="AM44" s="119">
        <v>15000000000</v>
      </c>
      <c r="AN44" s="119">
        <v>30675582854</v>
      </c>
      <c r="AO44" s="119">
        <v>29555212840</v>
      </c>
      <c r="AP44" s="119">
        <v>14171251527</v>
      </c>
      <c r="AQ44" s="119">
        <v>0</v>
      </c>
      <c r="AR44" s="119">
        <v>0</v>
      </c>
      <c r="AS44" s="119">
        <v>12134567057</v>
      </c>
      <c r="AT44" s="119">
        <v>5500320423</v>
      </c>
      <c r="AU44" s="119">
        <v>5147665064</v>
      </c>
      <c r="AV44" s="119">
        <v>646889064</v>
      </c>
      <c r="AW44" s="119">
        <v>15383961313</v>
      </c>
      <c r="AX44" s="119">
        <v>11913564154</v>
      </c>
      <c r="AY44" s="119">
        <v>7714350000</v>
      </c>
      <c r="AZ44" s="119">
        <v>6970626064</v>
      </c>
      <c r="BA44" s="119">
        <v>5491448666</v>
      </c>
      <c r="BB44" s="119">
        <v>629415109</v>
      </c>
      <c r="BC44" s="119">
        <f t="shared" si="6"/>
        <v>4500776000</v>
      </c>
      <c r="BD44" s="119">
        <v>3730440984</v>
      </c>
      <c r="BE44" s="119">
        <v>10597670000</v>
      </c>
      <c r="BF44" s="119">
        <f t="shared" si="7"/>
        <v>917617331</v>
      </c>
      <c r="BG44" s="119">
        <f t="shared" si="8"/>
        <v>917617331</v>
      </c>
      <c r="BH44" s="119">
        <v>42593000</v>
      </c>
      <c r="BI44" s="119">
        <f t="shared" si="5"/>
        <v>4862033557</v>
      </c>
      <c r="BJ44" s="119">
        <v>2068640936</v>
      </c>
      <c r="BK44" s="119">
        <f t="shared" si="9"/>
        <v>44064146672</v>
      </c>
      <c r="BL44" s="109"/>
      <c r="BM44" s="110"/>
      <c r="BN44" s="109" t="str">
        <f t="shared" si="10"/>
        <v>8922.1</v>
      </c>
      <c r="BO44" s="111">
        <v>10597670000</v>
      </c>
      <c r="BP44" s="111">
        <v>0</v>
      </c>
      <c r="BQ44" s="112">
        <v>-8561178800</v>
      </c>
      <c r="BR44" s="109"/>
      <c r="BS44" s="112">
        <v>-1118873869</v>
      </c>
    </row>
    <row r="45" spans="1:71" ht="108" x14ac:dyDescent="0.25">
      <c r="A45" s="63">
        <v>1</v>
      </c>
      <c r="B45" s="63" t="s">
        <v>70</v>
      </c>
      <c r="C45" s="63" t="s">
        <v>71</v>
      </c>
      <c r="D45" s="63" t="s">
        <v>72</v>
      </c>
      <c r="E45" s="63">
        <v>4</v>
      </c>
      <c r="F45" s="63" t="s">
        <v>73</v>
      </c>
      <c r="G45" s="63">
        <v>3</v>
      </c>
      <c r="H45" s="63" t="s">
        <v>74</v>
      </c>
      <c r="I45" s="63">
        <v>9</v>
      </c>
      <c r="J45" s="63" t="s">
        <v>75</v>
      </c>
      <c r="K45" s="63">
        <v>7828</v>
      </c>
      <c r="L45" s="63" t="s">
        <v>269</v>
      </c>
      <c r="M45" s="63">
        <v>22</v>
      </c>
      <c r="N45" s="63" t="s">
        <v>223</v>
      </c>
      <c r="O45" s="63" t="s">
        <v>270</v>
      </c>
      <c r="P45" s="64">
        <v>1905029</v>
      </c>
      <c r="Q45" s="65">
        <v>95</v>
      </c>
      <c r="R45" s="63" t="s">
        <v>384</v>
      </c>
      <c r="S45" s="63" t="s">
        <v>385</v>
      </c>
      <c r="T45" s="63" t="s">
        <v>386</v>
      </c>
      <c r="U45" s="63" t="s">
        <v>225</v>
      </c>
      <c r="V45" s="81">
        <v>0.12</v>
      </c>
      <c r="W45" s="81">
        <v>0.12</v>
      </c>
      <c r="X45" s="81">
        <v>0.25</v>
      </c>
      <c r="Y45" s="81">
        <v>0.24959999999999993</v>
      </c>
      <c r="Z45" s="81">
        <v>0.25</v>
      </c>
      <c r="AA45" s="81">
        <v>0.24999999999999997</v>
      </c>
      <c r="AB45" s="102">
        <v>0.25</v>
      </c>
      <c r="AC45" s="103">
        <v>0.24999999999999994</v>
      </c>
      <c r="AD45" s="81">
        <v>0.13</v>
      </c>
      <c r="AE45" s="81">
        <v>0.10999999999999999</v>
      </c>
      <c r="AF45" s="97">
        <v>1</v>
      </c>
      <c r="AG45" s="119">
        <v>0</v>
      </c>
      <c r="AH45" s="119">
        <v>0</v>
      </c>
      <c r="AI45" s="119">
        <v>0</v>
      </c>
      <c r="AJ45" s="119">
        <v>0</v>
      </c>
      <c r="AK45" s="119">
        <v>0</v>
      </c>
      <c r="AL45" s="119">
        <v>0</v>
      </c>
      <c r="AM45" s="119">
        <v>4230000000</v>
      </c>
      <c r="AN45" s="119">
        <v>4088186835</v>
      </c>
      <c r="AO45" s="119">
        <v>4088186835</v>
      </c>
      <c r="AP45" s="119">
        <v>2756729598</v>
      </c>
      <c r="AQ45" s="119">
        <v>0</v>
      </c>
      <c r="AR45" s="119">
        <v>0</v>
      </c>
      <c r="AS45" s="119">
        <v>4230000000</v>
      </c>
      <c r="AT45" s="119">
        <v>3362535435</v>
      </c>
      <c r="AU45" s="119">
        <v>3350833435</v>
      </c>
      <c r="AV45" s="119">
        <v>2316839412</v>
      </c>
      <c r="AW45" s="119">
        <v>1331457237</v>
      </c>
      <c r="AX45" s="119">
        <v>1285907898</v>
      </c>
      <c r="AY45" s="119">
        <v>4226522000</v>
      </c>
      <c r="AZ45" s="119">
        <v>3926453285</v>
      </c>
      <c r="BA45" s="119">
        <v>3926453285</v>
      </c>
      <c r="BB45" s="119">
        <v>3115499543</v>
      </c>
      <c r="BC45" s="119">
        <f t="shared" si="6"/>
        <v>1033994023</v>
      </c>
      <c r="BD45" s="119">
        <v>845357511</v>
      </c>
      <c r="BE45" s="119">
        <v>4155827000</v>
      </c>
      <c r="BF45" s="119">
        <f t="shared" si="7"/>
        <v>1585608503</v>
      </c>
      <c r="BG45" s="119">
        <f t="shared" si="8"/>
        <v>1585608503</v>
      </c>
      <c r="BH45" s="119">
        <v>596159137</v>
      </c>
      <c r="BI45" s="119">
        <f t="shared" si="5"/>
        <v>810953742</v>
      </c>
      <c r="BJ45" s="119">
        <v>673704230</v>
      </c>
      <c r="BK45" s="119">
        <f t="shared" si="9"/>
        <v>12962784058</v>
      </c>
      <c r="BL45" s="109"/>
      <c r="BM45" s="110"/>
      <c r="BN45" s="109" t="str">
        <f t="shared" si="10"/>
        <v>9522.2</v>
      </c>
      <c r="BO45" s="111">
        <v>4155827000</v>
      </c>
      <c r="BP45" s="111">
        <v>0</v>
      </c>
      <c r="BQ45" s="112">
        <v>0</v>
      </c>
      <c r="BR45" s="109"/>
      <c r="BS45" s="112">
        <v>-2570218497</v>
      </c>
    </row>
    <row r="46" spans="1:71" ht="60" x14ac:dyDescent="0.25">
      <c r="A46" s="63">
        <v>1</v>
      </c>
      <c r="B46" s="63" t="s">
        <v>70</v>
      </c>
      <c r="C46" s="63" t="s">
        <v>71</v>
      </c>
      <c r="D46" s="63" t="s">
        <v>72</v>
      </c>
      <c r="E46" s="63">
        <v>4</v>
      </c>
      <c r="F46" s="63" t="s">
        <v>73</v>
      </c>
      <c r="G46" s="63">
        <v>3</v>
      </c>
      <c r="H46" s="63" t="s">
        <v>74</v>
      </c>
      <c r="I46" s="63">
        <v>9</v>
      </c>
      <c r="J46" s="63" t="s">
        <v>75</v>
      </c>
      <c r="K46" s="63">
        <v>7828</v>
      </c>
      <c r="L46" s="63" t="s">
        <v>269</v>
      </c>
      <c r="M46" s="63">
        <v>22</v>
      </c>
      <c r="N46" s="63" t="s">
        <v>223</v>
      </c>
      <c r="O46" s="63" t="s">
        <v>380</v>
      </c>
      <c r="P46" s="64">
        <v>1905029</v>
      </c>
      <c r="Q46" s="65">
        <v>89</v>
      </c>
      <c r="R46" s="63" t="s">
        <v>387</v>
      </c>
      <c r="S46" s="63" t="s">
        <v>388</v>
      </c>
      <c r="T46" s="63" t="s">
        <v>389</v>
      </c>
      <c r="U46" s="63" t="s">
        <v>225</v>
      </c>
      <c r="V46" s="98">
        <v>4</v>
      </c>
      <c r="W46" s="98">
        <v>4</v>
      </c>
      <c r="X46" s="98">
        <v>4</v>
      </c>
      <c r="Y46" s="98">
        <v>4</v>
      </c>
      <c r="Z46" s="98">
        <v>4</v>
      </c>
      <c r="AA46" s="98">
        <v>4</v>
      </c>
      <c r="AB46" s="99">
        <v>4</v>
      </c>
      <c r="AC46" s="100">
        <v>0</v>
      </c>
      <c r="AD46" s="98">
        <v>4</v>
      </c>
      <c r="AE46" s="63">
        <v>0</v>
      </c>
      <c r="AF46" s="63">
        <v>20</v>
      </c>
      <c r="AG46" s="119">
        <v>0</v>
      </c>
      <c r="AH46" s="119">
        <v>0</v>
      </c>
      <c r="AI46" s="119">
        <v>0</v>
      </c>
      <c r="AJ46" s="119">
        <v>0</v>
      </c>
      <c r="AK46" s="119">
        <v>0</v>
      </c>
      <c r="AL46" s="119">
        <v>0</v>
      </c>
      <c r="AM46" s="119">
        <v>950169000</v>
      </c>
      <c r="AN46" s="119">
        <v>1293720368</v>
      </c>
      <c r="AO46" s="119">
        <v>905457720</v>
      </c>
      <c r="AP46" s="119">
        <v>265629476</v>
      </c>
      <c r="AQ46" s="119">
        <v>0</v>
      </c>
      <c r="AR46" s="119">
        <v>0</v>
      </c>
      <c r="AS46" s="119">
        <v>2466587943</v>
      </c>
      <c r="AT46" s="119">
        <v>2661867658</v>
      </c>
      <c r="AU46" s="119">
        <v>2274906267</v>
      </c>
      <c r="AV46" s="119">
        <v>715125480</v>
      </c>
      <c r="AW46" s="119">
        <v>639828244</v>
      </c>
      <c r="AX46" s="119">
        <v>621510249</v>
      </c>
      <c r="AY46" s="119">
        <v>602175000</v>
      </c>
      <c r="AZ46" s="119">
        <v>130691207</v>
      </c>
      <c r="BA46" s="119">
        <v>126950807</v>
      </c>
      <c r="BB46" s="119">
        <v>8374000</v>
      </c>
      <c r="BC46" s="119">
        <f t="shared" si="6"/>
        <v>1559780787</v>
      </c>
      <c r="BD46" s="119">
        <v>968654467</v>
      </c>
      <c r="BE46" s="119">
        <v>1010430000</v>
      </c>
      <c r="BF46" s="119">
        <f t="shared" si="7"/>
        <v>210674648</v>
      </c>
      <c r="BG46" s="119">
        <f t="shared" si="8"/>
        <v>210674648</v>
      </c>
      <c r="BH46" s="119">
        <v>0</v>
      </c>
      <c r="BI46" s="119">
        <f t="shared" si="5"/>
        <v>118576807</v>
      </c>
      <c r="BJ46" s="119">
        <v>69598165</v>
      </c>
      <c r="BK46" s="119">
        <f t="shared" si="9"/>
        <v>4296953881</v>
      </c>
      <c r="BL46" s="109"/>
      <c r="BM46" s="110"/>
      <c r="BN46" s="109" t="str">
        <f t="shared" si="10"/>
        <v>8922.3</v>
      </c>
      <c r="BO46" s="111">
        <v>1010430000</v>
      </c>
      <c r="BP46" s="111">
        <v>0</v>
      </c>
      <c r="BQ46" s="112">
        <v>-574740000</v>
      </c>
      <c r="BR46" s="109"/>
      <c r="BS46" s="112">
        <v>-225015352</v>
      </c>
    </row>
    <row r="47" spans="1:71" ht="60" x14ac:dyDescent="0.25">
      <c r="A47" s="63">
        <v>1</v>
      </c>
      <c r="B47" s="63" t="s">
        <v>70</v>
      </c>
      <c r="C47" s="63" t="s">
        <v>71</v>
      </c>
      <c r="D47" s="63" t="s">
        <v>72</v>
      </c>
      <c r="E47" s="63">
        <v>4</v>
      </c>
      <c r="F47" s="63" t="s">
        <v>73</v>
      </c>
      <c r="G47" s="63">
        <v>3</v>
      </c>
      <c r="H47" s="63" t="s">
        <v>74</v>
      </c>
      <c r="I47" s="63">
        <v>9</v>
      </c>
      <c r="J47" s="63" t="s">
        <v>75</v>
      </c>
      <c r="K47" s="63">
        <v>7828</v>
      </c>
      <c r="L47" s="63" t="s">
        <v>269</v>
      </c>
      <c r="M47" s="63">
        <v>22</v>
      </c>
      <c r="N47" s="63" t="s">
        <v>223</v>
      </c>
      <c r="O47" s="63" t="s">
        <v>390</v>
      </c>
      <c r="P47" s="64">
        <v>1905029</v>
      </c>
      <c r="Q47" s="65">
        <v>91</v>
      </c>
      <c r="R47" s="63" t="s">
        <v>391</v>
      </c>
      <c r="S47" s="63" t="s">
        <v>392</v>
      </c>
      <c r="T47" s="63" t="s">
        <v>393</v>
      </c>
      <c r="U47" s="63" t="s">
        <v>225</v>
      </c>
      <c r="V47" s="98">
        <v>30</v>
      </c>
      <c r="W47" s="98">
        <v>28</v>
      </c>
      <c r="X47" s="98">
        <v>33</v>
      </c>
      <c r="Y47" s="98">
        <v>28</v>
      </c>
      <c r="Z47" s="98">
        <v>37</v>
      </c>
      <c r="AA47" s="98">
        <v>56</v>
      </c>
      <c r="AB47" s="99">
        <v>40</v>
      </c>
      <c r="AC47" s="100">
        <v>47</v>
      </c>
      <c r="AD47" s="98">
        <v>42</v>
      </c>
      <c r="AE47" s="63">
        <v>0</v>
      </c>
      <c r="AF47" s="63">
        <v>42</v>
      </c>
      <c r="AG47" s="119">
        <v>0</v>
      </c>
      <c r="AH47" s="119">
        <v>0</v>
      </c>
      <c r="AI47" s="119">
        <v>0</v>
      </c>
      <c r="AJ47" s="119">
        <v>0</v>
      </c>
      <c r="AK47" s="119">
        <v>0</v>
      </c>
      <c r="AL47" s="119">
        <v>0</v>
      </c>
      <c r="AM47" s="119">
        <v>749831000</v>
      </c>
      <c r="AN47" s="119">
        <v>0</v>
      </c>
      <c r="AO47" s="119">
        <v>0</v>
      </c>
      <c r="AP47" s="119">
        <v>0</v>
      </c>
      <c r="AQ47" s="119">
        <v>0</v>
      </c>
      <c r="AR47" s="119">
        <v>0</v>
      </c>
      <c r="AS47" s="119">
        <v>1588636000</v>
      </c>
      <c r="AT47" s="119">
        <v>2117398417</v>
      </c>
      <c r="AU47" s="119">
        <v>841619020</v>
      </c>
      <c r="AV47" s="119">
        <v>0</v>
      </c>
      <c r="AW47" s="119">
        <v>0</v>
      </c>
      <c r="AX47" s="119">
        <v>0</v>
      </c>
      <c r="AY47" s="119">
        <v>3071965000</v>
      </c>
      <c r="AZ47" s="119">
        <v>2547870853</v>
      </c>
      <c r="BA47" s="119">
        <v>1492811738</v>
      </c>
      <c r="BB47" s="119">
        <v>0</v>
      </c>
      <c r="BC47" s="119">
        <f t="shared" si="6"/>
        <v>841619020</v>
      </c>
      <c r="BD47" s="119">
        <v>841619020</v>
      </c>
      <c r="BE47" s="119">
        <v>3189288000</v>
      </c>
      <c r="BF47" s="119">
        <f t="shared" si="7"/>
        <v>0</v>
      </c>
      <c r="BG47" s="119">
        <f t="shared" si="8"/>
        <v>0</v>
      </c>
      <c r="BH47" s="119">
        <v>0</v>
      </c>
      <c r="BI47" s="119">
        <f t="shared" si="5"/>
        <v>1492811738</v>
      </c>
      <c r="BJ47" s="119">
        <v>0</v>
      </c>
      <c r="BK47" s="119">
        <f t="shared" si="9"/>
        <v>4665269270</v>
      </c>
      <c r="BL47" s="109"/>
      <c r="BM47" s="110"/>
      <c r="BN47" s="109" t="str">
        <f t="shared" si="10"/>
        <v>9122.4</v>
      </c>
      <c r="BO47" s="111">
        <v>3189288000</v>
      </c>
      <c r="BP47" s="111">
        <v>0</v>
      </c>
      <c r="BQ47" s="112">
        <v>-1357635000</v>
      </c>
      <c r="BR47" s="109"/>
      <c r="BS47" s="112">
        <v>-1831653000</v>
      </c>
    </row>
    <row r="48" spans="1:71" ht="60" x14ac:dyDescent="0.25">
      <c r="A48" s="63">
        <v>1</v>
      </c>
      <c r="B48" s="63" t="s">
        <v>70</v>
      </c>
      <c r="C48" s="63" t="s">
        <v>71</v>
      </c>
      <c r="D48" s="63" t="s">
        <v>72</v>
      </c>
      <c r="E48" s="63">
        <v>4</v>
      </c>
      <c r="F48" s="63" t="s">
        <v>73</v>
      </c>
      <c r="G48" s="63">
        <v>3</v>
      </c>
      <c r="H48" s="63" t="s">
        <v>74</v>
      </c>
      <c r="I48" s="63">
        <v>9</v>
      </c>
      <c r="J48" s="63" t="s">
        <v>75</v>
      </c>
      <c r="K48" s="63">
        <v>7828</v>
      </c>
      <c r="L48" s="63" t="s">
        <v>269</v>
      </c>
      <c r="M48" s="63">
        <v>23</v>
      </c>
      <c r="N48" s="63" t="s">
        <v>226</v>
      </c>
      <c r="O48" s="63" t="s">
        <v>270</v>
      </c>
      <c r="P48" s="64">
        <v>0</v>
      </c>
      <c r="Q48" s="65">
        <v>0</v>
      </c>
      <c r="R48" s="63" t="s">
        <v>394</v>
      </c>
      <c r="S48" s="63" t="s">
        <v>395</v>
      </c>
      <c r="T48" s="63" t="s">
        <v>396</v>
      </c>
      <c r="U48" s="63" t="s">
        <v>397</v>
      </c>
      <c r="V48" s="81" t="s">
        <v>230</v>
      </c>
      <c r="W48" s="81" t="s">
        <v>230</v>
      </c>
      <c r="X48" s="81">
        <v>0.2</v>
      </c>
      <c r="Y48" s="81">
        <v>0.2</v>
      </c>
      <c r="Z48" s="81">
        <v>0.5</v>
      </c>
      <c r="AA48" s="81">
        <v>0.45899999999999991</v>
      </c>
      <c r="AB48" s="103" t="s">
        <v>230</v>
      </c>
      <c r="AC48" s="103" t="s">
        <v>230</v>
      </c>
      <c r="AD48" s="103" t="s">
        <v>230</v>
      </c>
      <c r="AE48" s="63" t="s">
        <v>230</v>
      </c>
      <c r="AF48" s="93">
        <v>0.45900000000000002</v>
      </c>
      <c r="AG48" s="119">
        <v>0</v>
      </c>
      <c r="AH48" s="119">
        <v>0</v>
      </c>
      <c r="AI48" s="119">
        <v>0</v>
      </c>
      <c r="AJ48" s="119">
        <v>0</v>
      </c>
      <c r="AK48" s="119">
        <v>0</v>
      </c>
      <c r="AL48" s="119">
        <v>0</v>
      </c>
      <c r="AM48" s="119" t="s">
        <v>398</v>
      </c>
      <c r="AN48" s="119">
        <v>20119226414</v>
      </c>
      <c r="AO48" s="119">
        <v>20119226414</v>
      </c>
      <c r="AP48" s="119">
        <v>20119226414</v>
      </c>
      <c r="AQ48" s="119">
        <v>0</v>
      </c>
      <c r="AR48" s="119">
        <v>0</v>
      </c>
      <c r="AS48" s="119">
        <v>50000000000</v>
      </c>
      <c r="AT48" s="119">
        <v>0</v>
      </c>
      <c r="AU48" s="119">
        <v>0</v>
      </c>
      <c r="AV48" s="119">
        <v>0</v>
      </c>
      <c r="AW48" s="119">
        <v>0</v>
      </c>
      <c r="AX48" s="119">
        <v>0</v>
      </c>
      <c r="AY48" s="119">
        <v>0</v>
      </c>
      <c r="AZ48" s="119">
        <v>0</v>
      </c>
      <c r="BA48" s="119">
        <v>0</v>
      </c>
      <c r="BB48" s="119">
        <v>0</v>
      </c>
      <c r="BC48" s="119">
        <f t="shared" si="6"/>
        <v>0</v>
      </c>
      <c r="BD48" s="119">
        <v>0</v>
      </c>
      <c r="BE48" s="119">
        <v>0</v>
      </c>
      <c r="BF48" s="119">
        <f t="shared" si="7"/>
        <v>0</v>
      </c>
      <c r="BG48" s="119">
        <f t="shared" si="8"/>
        <v>0</v>
      </c>
      <c r="BH48" s="119">
        <v>0</v>
      </c>
      <c r="BI48" s="119">
        <f t="shared" si="5"/>
        <v>0</v>
      </c>
      <c r="BJ48" s="119">
        <v>0</v>
      </c>
      <c r="BK48" s="119">
        <f t="shared" si="9"/>
        <v>20119226414</v>
      </c>
      <c r="BL48" s="109"/>
      <c r="BM48" s="110"/>
      <c r="BN48" s="109" t="str">
        <f t="shared" si="10"/>
        <v>023.1</v>
      </c>
      <c r="BO48" s="111">
        <v>0</v>
      </c>
      <c r="BP48" s="111">
        <v>0</v>
      </c>
      <c r="BQ48" s="112">
        <v>0</v>
      </c>
      <c r="BR48" s="109"/>
      <c r="BS48" s="112">
        <v>0</v>
      </c>
    </row>
    <row r="49" spans="2:71" x14ac:dyDescent="0.25">
      <c r="V49" s="113"/>
      <c r="W49" s="113"/>
      <c r="X49" s="113"/>
      <c r="Y49" s="113"/>
      <c r="Z49" s="113"/>
      <c r="AA49" s="79"/>
      <c r="AB49" s="114"/>
      <c r="AC49" s="79"/>
      <c r="AD49" s="113"/>
      <c r="AE49" s="79" t="s">
        <v>231</v>
      </c>
      <c r="AF49" s="113"/>
      <c r="AG49" s="113"/>
      <c r="AH49" s="113"/>
      <c r="AI49" s="113"/>
      <c r="AJ49" s="113"/>
      <c r="AK49" s="113"/>
      <c r="AL49" s="113"/>
      <c r="AM49" s="113"/>
      <c r="AN49" s="113"/>
      <c r="AO49" s="113"/>
      <c r="AP49" s="113"/>
      <c r="AQ49" s="113"/>
      <c r="AR49" s="113"/>
      <c r="AS49" s="113"/>
      <c r="AT49" s="113"/>
      <c r="AU49" s="113"/>
      <c r="AV49" s="113"/>
      <c r="AW49" s="113"/>
      <c r="AX49" s="113"/>
      <c r="AY49" s="113"/>
      <c r="AZ49" s="113"/>
      <c r="BA49" s="113"/>
      <c r="BB49" s="113"/>
      <c r="BC49" s="113"/>
      <c r="BD49" s="113"/>
      <c r="BE49" s="113"/>
      <c r="BF49" s="113"/>
      <c r="BG49" s="113"/>
      <c r="BH49" s="113"/>
      <c r="BI49" s="113"/>
      <c r="BJ49" s="113"/>
      <c r="BK49" s="113"/>
      <c r="BL49" s="113"/>
      <c r="BM49" s="115"/>
      <c r="BN49" s="113"/>
      <c r="BO49" s="116"/>
      <c r="BP49" s="116"/>
      <c r="BQ49" s="113"/>
      <c r="BR49" s="113"/>
      <c r="BS49" s="113"/>
    </row>
    <row r="50" spans="2:71" ht="15.75" thickBot="1" x14ac:dyDescent="0.3">
      <c r="V50" s="113"/>
      <c r="W50" s="113"/>
      <c r="X50" s="113"/>
      <c r="Y50" s="113"/>
      <c r="Z50" s="113"/>
      <c r="AA50" s="113"/>
      <c r="AB50" s="113"/>
      <c r="AC50" s="113"/>
      <c r="AD50" s="113"/>
      <c r="AE50" s="113"/>
      <c r="AF50" s="113"/>
      <c r="AG50" s="113"/>
      <c r="AH50" s="113"/>
      <c r="AI50" s="113"/>
      <c r="AJ50" s="113"/>
      <c r="AK50" s="113"/>
      <c r="AL50" s="113"/>
      <c r="AM50" s="113"/>
      <c r="AN50" s="113"/>
      <c r="AO50" s="113"/>
      <c r="AP50" s="113"/>
      <c r="AQ50" s="113"/>
      <c r="AR50" s="113"/>
      <c r="AS50" s="113"/>
      <c r="AT50" s="113"/>
      <c r="AU50" s="113"/>
      <c r="AV50" s="113"/>
      <c r="AW50" s="113"/>
      <c r="AX50" s="113"/>
      <c r="AY50" s="113"/>
      <c r="AZ50" s="113"/>
      <c r="BA50" s="113"/>
      <c r="BB50" s="113"/>
      <c r="BC50" s="113"/>
      <c r="BD50" s="113"/>
      <c r="BE50" s="113"/>
      <c r="BF50" s="113"/>
      <c r="BG50" s="113"/>
      <c r="BH50" s="113"/>
      <c r="BI50" s="113"/>
      <c r="BJ50" s="113"/>
      <c r="BK50" s="113"/>
      <c r="BL50" s="113"/>
      <c r="BM50" s="115"/>
      <c r="BN50" s="113"/>
      <c r="BO50" s="116"/>
      <c r="BP50" s="116"/>
      <c r="BQ50" s="113"/>
      <c r="BR50" s="113"/>
      <c r="BS50" s="113"/>
    </row>
    <row r="51" spans="2:71" x14ac:dyDescent="0.25">
      <c r="B51" s="140" t="s">
        <v>232</v>
      </c>
      <c r="C51" s="141"/>
      <c r="D51" s="141"/>
      <c r="E51" s="141"/>
      <c r="F51" s="141"/>
      <c r="G51" s="141"/>
      <c r="H51" s="142"/>
      <c r="V51" s="113"/>
      <c r="W51" s="113"/>
      <c r="X51" s="113"/>
      <c r="Y51" s="113"/>
      <c r="Z51" s="113"/>
      <c r="AA51" s="113"/>
      <c r="AB51" s="113"/>
      <c r="AC51" s="113"/>
      <c r="AD51" s="113"/>
      <c r="AE51" s="113"/>
      <c r="AF51" s="113"/>
      <c r="AG51" s="113"/>
      <c r="AH51" s="113"/>
      <c r="AI51" s="113"/>
      <c r="AJ51" s="113"/>
      <c r="AK51" s="113"/>
      <c r="AL51" s="113"/>
      <c r="AM51" s="113"/>
      <c r="AN51" s="113"/>
      <c r="AO51" s="113"/>
      <c r="AP51" s="113"/>
      <c r="AQ51" s="113"/>
      <c r="AR51" s="113"/>
      <c r="AS51" s="113"/>
      <c r="AT51" s="113"/>
      <c r="AU51" s="113"/>
      <c r="AV51" s="113"/>
      <c r="AW51" s="113"/>
      <c r="AX51" s="113"/>
      <c r="AY51" s="113"/>
      <c r="AZ51" s="113"/>
      <c r="BA51" s="113"/>
      <c r="BB51" s="113"/>
      <c r="BC51" s="113"/>
      <c r="BD51" s="113"/>
      <c r="BE51" s="113"/>
      <c r="BF51" s="113"/>
      <c r="BG51" s="113"/>
      <c r="BH51" s="113"/>
      <c r="BI51" s="113"/>
      <c r="BJ51" s="113"/>
      <c r="BK51" s="113"/>
      <c r="BL51" s="113"/>
      <c r="BM51" s="115"/>
      <c r="BN51" s="113"/>
      <c r="BO51" s="116"/>
      <c r="BP51" s="116"/>
      <c r="BQ51" s="113"/>
      <c r="BR51" s="113"/>
      <c r="BS51" s="113"/>
    </row>
    <row r="52" spans="2:71" x14ac:dyDescent="0.25">
      <c r="B52" s="143" t="s">
        <v>233</v>
      </c>
      <c r="C52" s="144"/>
      <c r="D52" s="144"/>
      <c r="E52" s="144"/>
      <c r="F52" s="144"/>
      <c r="G52" s="144"/>
      <c r="H52" s="145"/>
      <c r="V52" s="113"/>
      <c r="W52" s="113"/>
      <c r="X52" s="113"/>
      <c r="Y52" s="113"/>
      <c r="Z52" s="113"/>
      <c r="AA52" s="113"/>
      <c r="AB52" s="113"/>
      <c r="AC52" s="113"/>
      <c r="AD52" s="113"/>
      <c r="AE52" s="113"/>
      <c r="AF52" s="113"/>
      <c r="AG52" s="113"/>
      <c r="AH52" s="113"/>
      <c r="AI52" s="113"/>
      <c r="AJ52" s="113"/>
      <c r="AK52" s="113"/>
      <c r="AL52" s="113"/>
      <c r="AM52" s="113"/>
      <c r="AN52" s="113"/>
      <c r="AO52" s="113"/>
      <c r="AP52" s="113"/>
      <c r="AQ52" s="113"/>
      <c r="AR52" s="113"/>
      <c r="AS52" s="113"/>
      <c r="AT52" s="113"/>
      <c r="AU52" s="113"/>
      <c r="AV52" s="113"/>
      <c r="AW52" s="113"/>
      <c r="AX52" s="113"/>
      <c r="AY52" s="113"/>
      <c r="AZ52" s="113"/>
      <c r="BA52" s="113"/>
      <c r="BB52" s="113"/>
      <c r="BC52" s="113"/>
      <c r="BD52" s="113"/>
      <c r="BE52" s="113"/>
      <c r="BF52" s="113"/>
      <c r="BG52" s="113"/>
      <c r="BH52" s="113"/>
      <c r="BI52" s="113"/>
      <c r="BJ52" s="113"/>
      <c r="BK52" s="113"/>
      <c r="BL52" s="113"/>
      <c r="BM52" s="115"/>
      <c r="BN52" s="113"/>
      <c r="BO52" s="116"/>
      <c r="BP52" s="116"/>
      <c r="BQ52" s="113"/>
      <c r="BR52" s="113"/>
      <c r="BS52" s="113"/>
    </row>
    <row r="53" spans="2:71" x14ac:dyDescent="0.25">
      <c r="B53" s="143" t="s">
        <v>399</v>
      </c>
      <c r="C53" s="144"/>
      <c r="D53" s="144"/>
      <c r="E53" s="144"/>
      <c r="F53" s="144"/>
      <c r="G53" s="144"/>
      <c r="H53" s="145"/>
      <c r="V53" s="113"/>
      <c r="W53" s="113"/>
      <c r="X53" s="113"/>
      <c r="Y53" s="113"/>
      <c r="Z53" s="113"/>
      <c r="AA53" s="113"/>
      <c r="AB53" s="113"/>
      <c r="AC53" s="113"/>
      <c r="AD53" s="113"/>
      <c r="AE53" s="113"/>
      <c r="AF53" s="113"/>
      <c r="AG53" s="113"/>
      <c r="AH53" s="113"/>
      <c r="AI53" s="113"/>
      <c r="AJ53" s="113"/>
      <c r="AK53" s="113"/>
      <c r="AL53" s="113"/>
      <c r="AM53" s="113"/>
      <c r="AN53" s="113"/>
      <c r="AO53" s="113"/>
      <c r="AP53" s="113"/>
      <c r="AQ53" s="113"/>
      <c r="AR53" s="113"/>
      <c r="AS53" s="113"/>
      <c r="AT53" s="113"/>
      <c r="AU53" s="113"/>
      <c r="AV53" s="113"/>
      <c r="AW53" s="113"/>
      <c r="AX53" s="113"/>
      <c r="AY53" s="113"/>
      <c r="AZ53" s="113"/>
      <c r="BA53" s="113"/>
      <c r="BB53" s="113"/>
      <c r="BC53" s="113"/>
      <c r="BD53" s="118"/>
      <c r="BE53" s="113"/>
      <c r="BF53" s="113"/>
      <c r="BG53" s="113"/>
      <c r="BH53" s="113"/>
      <c r="BI53" s="113"/>
      <c r="BJ53" s="113"/>
      <c r="BK53" s="113"/>
      <c r="BL53" s="113"/>
      <c r="BM53" s="115"/>
      <c r="BN53" s="113"/>
      <c r="BO53" s="116"/>
      <c r="BP53" s="116"/>
      <c r="BQ53" s="113"/>
      <c r="BR53" s="113"/>
      <c r="BS53" s="113"/>
    </row>
    <row r="54" spans="2:71" x14ac:dyDescent="0.25">
      <c r="B54" s="143" t="s">
        <v>235</v>
      </c>
      <c r="C54" s="144"/>
      <c r="D54" s="144"/>
      <c r="E54" s="144"/>
      <c r="F54" s="144"/>
      <c r="G54" s="144"/>
      <c r="H54" s="145"/>
      <c r="V54" s="113"/>
      <c r="W54" s="113"/>
      <c r="X54" s="113"/>
      <c r="Y54" s="113"/>
      <c r="Z54" s="113"/>
      <c r="AA54" s="113"/>
      <c r="AB54" s="113"/>
      <c r="AC54" s="113"/>
      <c r="AD54" s="113"/>
      <c r="AE54" s="113"/>
      <c r="AF54" s="113"/>
      <c r="AG54" s="113"/>
      <c r="AH54" s="113"/>
      <c r="AI54" s="113"/>
      <c r="AJ54" s="113"/>
      <c r="AK54" s="113"/>
      <c r="AL54" s="113"/>
      <c r="AM54" s="113"/>
      <c r="AN54" s="113"/>
      <c r="AO54" s="113"/>
      <c r="AP54" s="113"/>
      <c r="AQ54" s="113"/>
      <c r="AR54" s="113"/>
      <c r="AS54" s="113"/>
      <c r="AT54" s="113"/>
      <c r="AU54" s="113"/>
      <c r="AV54" s="113"/>
      <c r="AW54" s="113"/>
      <c r="AX54" s="113"/>
      <c r="AY54" s="113"/>
      <c r="AZ54" s="113"/>
      <c r="BA54" s="113"/>
      <c r="BB54" s="113"/>
      <c r="BC54" s="113"/>
      <c r="BD54" s="113"/>
      <c r="BE54" s="113"/>
      <c r="BF54" s="113"/>
      <c r="BG54" s="113"/>
      <c r="BH54" s="113"/>
      <c r="BI54" s="113"/>
      <c r="BJ54" s="113"/>
      <c r="BK54" s="113"/>
      <c r="BL54" s="113"/>
      <c r="BM54" s="115"/>
      <c r="BN54" s="113"/>
      <c r="BO54" s="116"/>
      <c r="BP54" s="116"/>
      <c r="BQ54" s="113"/>
      <c r="BR54" s="113"/>
      <c r="BS54" s="113"/>
    </row>
    <row r="55" spans="2:71" ht="15.75" thickBot="1" x14ac:dyDescent="0.3">
      <c r="B55" s="146" t="s">
        <v>400</v>
      </c>
      <c r="C55" s="147"/>
      <c r="D55" s="147"/>
      <c r="E55" s="147"/>
      <c r="F55" s="147"/>
      <c r="G55" s="147"/>
      <c r="H55" s="148"/>
      <c r="V55" s="113"/>
      <c r="W55" s="113"/>
      <c r="X55" s="113"/>
      <c r="Y55" s="113"/>
      <c r="Z55" s="113"/>
      <c r="AA55" s="113"/>
      <c r="AB55" s="113"/>
      <c r="AC55" s="113"/>
      <c r="AD55" s="113"/>
      <c r="AE55" s="113"/>
      <c r="AF55" s="113"/>
      <c r="AG55" s="113"/>
      <c r="AH55" s="113"/>
      <c r="AI55" s="113"/>
      <c r="AJ55" s="113"/>
      <c r="AK55" s="113"/>
      <c r="AL55" s="113"/>
      <c r="AM55" s="113"/>
      <c r="AN55" s="113"/>
      <c r="AO55" s="113"/>
      <c r="AP55" s="113"/>
      <c r="AQ55" s="113"/>
      <c r="AR55" s="113"/>
      <c r="AS55" s="113"/>
      <c r="AT55" s="113"/>
      <c r="AU55" s="113"/>
      <c r="AV55" s="113"/>
      <c r="AW55" s="113"/>
      <c r="AX55" s="113"/>
      <c r="AY55" s="113"/>
      <c r="AZ55" s="113"/>
      <c r="BA55" s="113"/>
      <c r="BB55" s="113"/>
      <c r="BC55" s="113"/>
      <c r="BD55" s="113"/>
      <c r="BE55" s="113"/>
      <c r="BF55" s="113"/>
      <c r="BG55" s="113"/>
      <c r="BH55" s="113"/>
      <c r="BI55" s="113"/>
      <c r="BJ55" s="113"/>
      <c r="BK55" s="113"/>
      <c r="BL55" s="113"/>
      <c r="BM55" s="115"/>
      <c r="BN55" s="113"/>
      <c r="BO55" s="117"/>
      <c r="BP55" s="117"/>
      <c r="BQ55" s="113"/>
      <c r="BR55" s="113"/>
      <c r="BS55" s="113"/>
    </row>
    <row r="56" spans="2:71" x14ac:dyDescent="0.25">
      <c r="V56" s="113"/>
      <c r="W56" s="113"/>
      <c r="X56" s="113"/>
      <c r="Y56" s="113"/>
      <c r="Z56" s="113"/>
      <c r="AA56" s="113"/>
      <c r="AB56" s="113"/>
      <c r="AC56" s="113"/>
      <c r="AD56" s="113"/>
      <c r="AE56" s="113"/>
      <c r="AF56" s="113"/>
      <c r="AG56" s="113"/>
      <c r="AH56" s="113"/>
      <c r="AI56" s="113"/>
      <c r="AJ56" s="113"/>
      <c r="AK56" s="113"/>
      <c r="AL56" s="113"/>
      <c r="AM56" s="113"/>
      <c r="AN56" s="113"/>
      <c r="AO56" s="113"/>
      <c r="AP56" s="113"/>
      <c r="AQ56" s="113"/>
      <c r="AR56" s="113"/>
      <c r="AS56" s="113"/>
      <c r="AT56" s="113"/>
      <c r="AU56" s="113"/>
      <c r="AV56" s="113"/>
      <c r="AW56" s="113"/>
      <c r="AX56" s="113"/>
      <c r="AY56" s="113"/>
      <c r="AZ56" s="113"/>
      <c r="BA56" s="113"/>
      <c r="BB56" s="113"/>
      <c r="BC56" s="113"/>
      <c r="BD56" s="113"/>
      <c r="BE56" s="113"/>
      <c r="BF56" s="113"/>
      <c r="BG56" s="113"/>
      <c r="BH56" s="113"/>
      <c r="BI56" s="113"/>
      <c r="BJ56" s="113"/>
      <c r="BK56" s="113"/>
      <c r="BL56" s="113"/>
      <c r="BM56" s="115"/>
      <c r="BN56" s="113"/>
      <c r="BO56" s="117"/>
      <c r="BP56" s="117"/>
      <c r="BQ56" s="113"/>
      <c r="BR56" s="113"/>
      <c r="BS56" s="113"/>
    </row>
    <row r="57" spans="2:71" x14ac:dyDescent="0.25">
      <c r="V57" s="113"/>
      <c r="W57" s="113"/>
      <c r="X57" s="113"/>
      <c r="Y57" s="113"/>
      <c r="Z57" s="113"/>
      <c r="AA57" s="113"/>
      <c r="AB57" s="113"/>
      <c r="AC57" s="113"/>
      <c r="AD57" s="113"/>
      <c r="AE57" s="113"/>
      <c r="AF57" s="113"/>
      <c r="AG57" s="113"/>
      <c r="AH57" s="113"/>
      <c r="AI57" s="113"/>
      <c r="AJ57" s="113"/>
      <c r="AK57" s="113"/>
      <c r="AL57" s="113"/>
      <c r="AM57" s="113"/>
      <c r="AN57" s="113"/>
      <c r="AO57" s="113"/>
      <c r="AP57" s="113"/>
      <c r="AQ57" s="113"/>
      <c r="AR57" s="113"/>
      <c r="AS57" s="113"/>
      <c r="AT57" s="113"/>
      <c r="AU57" s="113"/>
      <c r="AV57" s="113"/>
      <c r="AW57" s="113"/>
      <c r="AX57" s="113"/>
      <c r="AY57" s="113"/>
      <c r="AZ57" s="113"/>
      <c r="BA57" s="113"/>
      <c r="BB57" s="113"/>
      <c r="BC57" s="113"/>
      <c r="BD57" s="113"/>
      <c r="BE57" s="113"/>
      <c r="BF57" s="113"/>
      <c r="BG57" s="113"/>
      <c r="BH57" s="113"/>
      <c r="BI57" s="113"/>
      <c r="BJ57" s="113"/>
      <c r="BK57" s="113"/>
      <c r="BL57" s="113"/>
      <c r="BM57" s="115"/>
      <c r="BN57" s="113"/>
      <c r="BO57" s="117"/>
      <c r="BP57" s="117"/>
      <c r="BQ57" s="113"/>
      <c r="BR57" s="113"/>
      <c r="BS57" s="113"/>
    </row>
    <row r="58" spans="2:71" x14ac:dyDescent="0.25">
      <c r="V58" s="113"/>
      <c r="W58" s="113"/>
      <c r="X58" s="113"/>
      <c r="Y58" s="113"/>
      <c r="Z58" s="113"/>
      <c r="AA58" s="113"/>
      <c r="AB58" s="113"/>
      <c r="AC58" s="113"/>
      <c r="AD58" s="113"/>
      <c r="AE58" s="113"/>
      <c r="AF58" s="113"/>
      <c r="AG58" s="113"/>
      <c r="AH58" s="113"/>
      <c r="AI58" s="113"/>
      <c r="AJ58" s="113"/>
      <c r="AK58" s="113"/>
      <c r="AL58" s="113"/>
      <c r="AM58" s="113"/>
      <c r="AN58" s="113"/>
      <c r="AO58" s="113"/>
      <c r="AP58" s="113"/>
      <c r="AQ58" s="113"/>
      <c r="AR58" s="113"/>
      <c r="AS58" s="113"/>
      <c r="AT58" s="113"/>
      <c r="AU58" s="113"/>
      <c r="AV58" s="113"/>
      <c r="AW58" s="113"/>
      <c r="AX58" s="113"/>
      <c r="AY58" s="113"/>
      <c r="AZ58" s="113"/>
      <c r="BA58" s="113"/>
      <c r="BB58" s="113"/>
      <c r="BC58" s="113"/>
      <c r="BD58" s="113"/>
      <c r="BE58" s="113"/>
      <c r="BF58" s="113"/>
      <c r="BG58" s="113"/>
      <c r="BH58" s="113"/>
      <c r="BI58" s="113"/>
      <c r="BJ58" s="113"/>
      <c r="BK58" s="113"/>
      <c r="BL58" s="113"/>
      <c r="BM58" s="115"/>
      <c r="BN58" s="113"/>
      <c r="BO58" s="117"/>
      <c r="BP58" s="117"/>
      <c r="BQ58" s="113"/>
      <c r="BR58" s="113"/>
      <c r="BS58" s="113"/>
    </row>
    <row r="59" spans="2:71" x14ac:dyDescent="0.25">
      <c r="V59" s="113"/>
      <c r="W59" s="113"/>
      <c r="X59" s="113"/>
      <c r="Y59" s="113"/>
      <c r="Z59" s="113"/>
      <c r="AA59" s="113"/>
      <c r="AB59" s="113"/>
      <c r="AC59" s="113"/>
      <c r="AD59" s="113"/>
      <c r="AE59" s="113"/>
      <c r="AF59" s="113"/>
      <c r="AG59" s="113"/>
      <c r="AH59" s="113"/>
      <c r="AI59" s="113"/>
      <c r="AJ59" s="113"/>
      <c r="AK59" s="113"/>
      <c r="AL59" s="113"/>
      <c r="AM59" s="113"/>
      <c r="AN59" s="113"/>
      <c r="AO59" s="113"/>
      <c r="AP59" s="113"/>
      <c r="AQ59" s="113"/>
      <c r="AR59" s="113"/>
      <c r="AS59" s="113"/>
      <c r="AT59" s="113"/>
      <c r="AU59" s="113"/>
      <c r="AV59" s="113"/>
      <c r="AW59" s="113"/>
      <c r="AX59" s="113"/>
      <c r="AY59" s="113"/>
      <c r="AZ59" s="113"/>
      <c r="BA59" s="113"/>
      <c r="BB59" s="113"/>
      <c r="BC59" s="113"/>
      <c r="BD59" s="113"/>
      <c r="BE59" s="113"/>
      <c r="BF59" s="113"/>
      <c r="BG59" s="113"/>
      <c r="BH59" s="113"/>
      <c r="BI59" s="113"/>
      <c r="BJ59" s="113"/>
      <c r="BK59" s="113"/>
      <c r="BL59" s="113"/>
      <c r="BM59" s="115"/>
      <c r="BN59" s="113"/>
      <c r="BO59" s="117"/>
      <c r="BP59" s="117"/>
      <c r="BQ59" s="113"/>
      <c r="BR59" s="113"/>
      <c r="BS59" s="113"/>
    </row>
    <row r="60" spans="2:71" x14ac:dyDescent="0.25">
      <c r="V60" s="113"/>
      <c r="W60" s="113"/>
      <c r="X60" s="113"/>
      <c r="Y60" s="113"/>
      <c r="Z60" s="113"/>
      <c r="AA60" s="113"/>
      <c r="AB60" s="113"/>
      <c r="AC60" s="113"/>
      <c r="AD60" s="113"/>
      <c r="AE60" s="113"/>
      <c r="AF60" s="113"/>
      <c r="AG60" s="113"/>
      <c r="AH60" s="113"/>
      <c r="AI60" s="113"/>
      <c r="AJ60" s="113"/>
      <c r="AK60" s="113"/>
      <c r="AL60" s="113"/>
      <c r="AM60" s="113"/>
      <c r="AN60" s="113"/>
      <c r="AO60" s="113"/>
      <c r="AP60" s="113"/>
      <c r="AQ60" s="113"/>
      <c r="AR60" s="113"/>
      <c r="AS60" s="113"/>
      <c r="AT60" s="113"/>
      <c r="AU60" s="113"/>
      <c r="AV60" s="113"/>
      <c r="AW60" s="113"/>
      <c r="AX60" s="113"/>
      <c r="AY60" s="113"/>
      <c r="AZ60" s="113"/>
      <c r="BA60" s="113"/>
      <c r="BB60" s="113"/>
      <c r="BC60" s="113"/>
      <c r="BD60" s="113"/>
      <c r="BE60" s="113"/>
      <c r="BF60" s="113"/>
      <c r="BG60" s="113"/>
      <c r="BH60" s="113"/>
      <c r="BI60" s="113"/>
      <c r="BJ60" s="113"/>
      <c r="BK60" s="113"/>
      <c r="BL60" s="113"/>
      <c r="BM60" s="115"/>
      <c r="BN60" s="113"/>
      <c r="BO60" s="117"/>
      <c r="BP60" s="117"/>
      <c r="BQ60" s="113"/>
      <c r="BR60" s="113"/>
      <c r="BS60" s="113"/>
    </row>
    <row r="61" spans="2:71" x14ac:dyDescent="0.25">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5"/>
      <c r="BN61" s="113"/>
      <c r="BO61" s="117"/>
      <c r="BP61" s="117"/>
      <c r="BQ61" s="113"/>
      <c r="BR61" s="113"/>
      <c r="BS61" s="113"/>
    </row>
    <row r="62" spans="2:71" x14ac:dyDescent="0.25">
      <c r="V62" s="113"/>
      <c r="W62" s="113"/>
      <c r="X62" s="113"/>
      <c r="Y62" s="113"/>
      <c r="Z62" s="113"/>
      <c r="AA62" s="113"/>
      <c r="AB62" s="113"/>
      <c r="AC62" s="113"/>
      <c r="AD62" s="113"/>
      <c r="AE62" s="113"/>
      <c r="AF62" s="113"/>
      <c r="AG62" s="113"/>
      <c r="AH62" s="113"/>
      <c r="AI62" s="113"/>
      <c r="AJ62" s="113"/>
      <c r="AK62" s="113"/>
      <c r="AL62" s="113"/>
      <c r="AM62" s="113"/>
      <c r="AN62" s="113"/>
      <c r="AO62" s="113"/>
      <c r="AP62" s="113"/>
      <c r="AQ62" s="113"/>
      <c r="AR62" s="113"/>
      <c r="AS62" s="113"/>
      <c r="AT62" s="113"/>
      <c r="AU62" s="113"/>
      <c r="AV62" s="113"/>
      <c r="AW62" s="113"/>
      <c r="AX62" s="113"/>
      <c r="AY62" s="113"/>
      <c r="AZ62" s="113"/>
      <c r="BA62" s="113"/>
      <c r="BB62" s="113"/>
      <c r="BC62" s="113"/>
      <c r="BD62" s="113"/>
      <c r="BE62" s="113"/>
      <c r="BF62" s="113"/>
      <c r="BG62" s="113"/>
      <c r="BH62" s="113"/>
      <c r="BI62" s="113"/>
      <c r="BJ62" s="113"/>
      <c r="BK62" s="113"/>
      <c r="BL62" s="113"/>
      <c r="BM62" s="115"/>
      <c r="BN62" s="113"/>
      <c r="BO62" s="117"/>
      <c r="BP62" s="117"/>
      <c r="BQ62" s="113"/>
      <c r="BR62" s="113"/>
      <c r="BS62" s="113"/>
    </row>
    <row r="63" spans="2:71" x14ac:dyDescent="0.25">
      <c r="V63" s="113"/>
      <c r="W63" s="113"/>
      <c r="X63" s="113"/>
      <c r="Y63" s="113"/>
      <c r="Z63" s="113"/>
      <c r="AA63" s="113"/>
      <c r="AB63" s="113"/>
      <c r="AC63" s="113"/>
      <c r="AD63" s="113"/>
      <c r="AE63" s="113"/>
      <c r="AF63" s="113"/>
      <c r="AG63" s="113"/>
      <c r="AH63" s="113"/>
      <c r="AI63" s="113"/>
      <c r="AJ63" s="113"/>
      <c r="AK63" s="113"/>
      <c r="AL63" s="113"/>
      <c r="AM63" s="113"/>
      <c r="AN63" s="113"/>
      <c r="AO63" s="113"/>
      <c r="AP63" s="113"/>
      <c r="AQ63" s="113"/>
      <c r="AR63" s="113"/>
      <c r="AS63" s="113"/>
      <c r="AT63" s="113"/>
      <c r="AU63" s="113"/>
      <c r="AV63" s="113"/>
      <c r="AW63" s="113"/>
      <c r="AX63" s="113"/>
      <c r="AY63" s="113"/>
      <c r="AZ63" s="113"/>
      <c r="BA63" s="113"/>
      <c r="BB63" s="113"/>
      <c r="BC63" s="113"/>
      <c r="BD63" s="113"/>
      <c r="BE63" s="113"/>
      <c r="BF63" s="113"/>
      <c r="BG63" s="113"/>
      <c r="BH63" s="113"/>
      <c r="BI63" s="113"/>
      <c r="BJ63" s="113"/>
      <c r="BK63" s="113"/>
      <c r="BL63" s="113"/>
      <c r="BM63" s="115"/>
      <c r="BN63" s="113"/>
      <c r="BO63" s="117"/>
      <c r="BP63" s="117"/>
      <c r="BQ63" s="113"/>
      <c r="BR63" s="113"/>
      <c r="BS63" s="113"/>
    </row>
    <row r="64" spans="2:71" x14ac:dyDescent="0.25">
      <c r="V64" s="113"/>
      <c r="W64" s="113"/>
      <c r="X64" s="113"/>
      <c r="Y64" s="113"/>
      <c r="Z64" s="113"/>
      <c r="AA64" s="113"/>
      <c r="AB64" s="113"/>
      <c r="AC64" s="113"/>
      <c r="AD64" s="113"/>
      <c r="AE64" s="113"/>
      <c r="AF64" s="113"/>
      <c r="AG64" s="113"/>
      <c r="AH64" s="113"/>
      <c r="AI64" s="113"/>
      <c r="AJ64" s="113"/>
      <c r="AK64" s="113"/>
      <c r="AL64" s="113"/>
      <c r="AM64" s="113"/>
      <c r="AN64" s="113"/>
      <c r="AO64" s="113"/>
      <c r="AP64" s="113"/>
      <c r="AQ64" s="113"/>
      <c r="AR64" s="113"/>
      <c r="AS64" s="113"/>
      <c r="AT64" s="113"/>
      <c r="AU64" s="113"/>
      <c r="AV64" s="113"/>
      <c r="AW64" s="113"/>
      <c r="AX64" s="113"/>
      <c r="AY64" s="113"/>
      <c r="AZ64" s="113"/>
      <c r="BA64" s="113"/>
      <c r="BB64" s="113"/>
      <c r="BC64" s="113"/>
      <c r="BD64" s="113"/>
      <c r="BE64" s="113"/>
      <c r="BF64" s="113"/>
      <c r="BG64" s="113"/>
      <c r="BH64" s="113"/>
      <c r="BI64" s="113"/>
      <c r="BJ64" s="113"/>
      <c r="BK64" s="113"/>
      <c r="BL64" s="113"/>
      <c r="BM64" s="115"/>
      <c r="BN64" s="113"/>
      <c r="BO64" s="117"/>
      <c r="BP64" s="117"/>
      <c r="BQ64" s="113"/>
      <c r="BR64" s="113"/>
      <c r="BS64" s="113"/>
    </row>
    <row r="65" spans="22:71" x14ac:dyDescent="0.25">
      <c r="V65" s="113"/>
      <c r="W65" s="113"/>
      <c r="X65" s="113"/>
      <c r="Y65" s="113"/>
      <c r="Z65" s="113"/>
      <c r="AA65" s="113"/>
      <c r="AB65" s="113"/>
      <c r="AC65" s="113"/>
      <c r="AD65" s="113"/>
      <c r="AE65" s="113"/>
      <c r="AF65" s="113"/>
      <c r="AG65" s="113"/>
      <c r="AH65" s="113"/>
      <c r="AI65" s="113"/>
      <c r="AJ65" s="113"/>
      <c r="AK65" s="113"/>
      <c r="AL65" s="113"/>
      <c r="AM65" s="113"/>
      <c r="AN65" s="113"/>
      <c r="AO65" s="113"/>
      <c r="AP65" s="113"/>
      <c r="AQ65" s="113"/>
      <c r="AR65" s="113"/>
      <c r="AS65" s="113"/>
      <c r="AT65" s="113"/>
      <c r="AU65" s="113"/>
      <c r="AV65" s="113"/>
      <c r="AW65" s="113"/>
      <c r="AX65" s="113"/>
      <c r="AY65" s="113"/>
      <c r="AZ65" s="113"/>
      <c r="BA65" s="113"/>
      <c r="BB65" s="113"/>
      <c r="BC65" s="113"/>
      <c r="BD65" s="113"/>
      <c r="BE65" s="113"/>
      <c r="BF65" s="113"/>
      <c r="BG65" s="113"/>
      <c r="BH65" s="113"/>
      <c r="BI65" s="113"/>
      <c r="BJ65" s="113"/>
      <c r="BK65" s="113"/>
      <c r="BL65" s="113"/>
      <c r="BM65" s="115"/>
      <c r="BN65" s="113"/>
      <c r="BO65" s="117"/>
      <c r="BP65" s="117"/>
      <c r="BQ65" s="113"/>
      <c r="BR65" s="113"/>
      <c r="BS65" s="113"/>
    </row>
    <row r="66" spans="22:71" x14ac:dyDescent="0.25">
      <c r="V66" s="113"/>
      <c r="W66" s="113"/>
      <c r="X66" s="113"/>
      <c r="Y66" s="113"/>
      <c r="Z66" s="113"/>
      <c r="AA66" s="113"/>
      <c r="AB66" s="113"/>
      <c r="AC66" s="113"/>
      <c r="AD66" s="113"/>
      <c r="AE66" s="113"/>
      <c r="AF66" s="113"/>
      <c r="AG66" s="113"/>
      <c r="AH66" s="113"/>
      <c r="AI66" s="113"/>
      <c r="AJ66" s="113"/>
      <c r="AK66" s="113"/>
      <c r="AL66" s="113"/>
      <c r="AM66" s="113"/>
      <c r="AN66" s="113"/>
      <c r="AO66" s="113"/>
      <c r="AP66" s="113"/>
      <c r="AQ66" s="113"/>
      <c r="AR66" s="113"/>
      <c r="AS66" s="113"/>
      <c r="AT66" s="113"/>
      <c r="AU66" s="113"/>
      <c r="AV66" s="113"/>
      <c r="AW66" s="113"/>
      <c r="AX66" s="113"/>
      <c r="AY66" s="113"/>
      <c r="AZ66" s="113"/>
      <c r="BA66" s="113"/>
      <c r="BB66" s="113"/>
      <c r="BC66" s="113"/>
      <c r="BD66" s="113"/>
      <c r="BE66" s="113"/>
      <c r="BF66" s="113"/>
      <c r="BG66" s="113"/>
      <c r="BH66" s="113"/>
      <c r="BI66" s="113"/>
      <c r="BJ66" s="113"/>
      <c r="BK66" s="113"/>
      <c r="BL66" s="113"/>
      <c r="BM66" s="115"/>
      <c r="BN66" s="113"/>
      <c r="BO66" s="117"/>
      <c r="BP66" s="117"/>
      <c r="BQ66" s="113"/>
      <c r="BR66" s="113"/>
      <c r="BS66" s="113"/>
    </row>
    <row r="67" spans="22:71" x14ac:dyDescent="0.25">
      <c r="V67" s="113"/>
      <c r="W67" s="113"/>
      <c r="X67" s="113"/>
      <c r="Y67" s="113"/>
      <c r="Z67" s="113"/>
      <c r="AA67" s="113"/>
      <c r="AB67" s="113"/>
      <c r="AC67" s="113"/>
      <c r="AD67" s="113"/>
      <c r="AE67" s="113"/>
      <c r="AF67" s="113"/>
      <c r="AG67" s="113"/>
      <c r="AH67" s="113"/>
      <c r="AI67" s="113"/>
      <c r="AJ67" s="113"/>
      <c r="AK67" s="113"/>
      <c r="AL67" s="113"/>
      <c r="AM67" s="113"/>
      <c r="AN67" s="113"/>
      <c r="AO67" s="113"/>
      <c r="AP67" s="113"/>
      <c r="AQ67" s="113"/>
      <c r="AR67" s="113"/>
      <c r="AS67" s="113"/>
      <c r="AT67" s="113"/>
      <c r="AU67" s="113"/>
      <c r="AV67" s="113"/>
      <c r="AW67" s="113"/>
      <c r="AX67" s="113"/>
      <c r="AY67" s="113"/>
      <c r="AZ67" s="113"/>
      <c r="BA67" s="113"/>
      <c r="BB67" s="113"/>
      <c r="BC67" s="113"/>
      <c r="BD67" s="113"/>
      <c r="BE67" s="113"/>
      <c r="BF67" s="113"/>
      <c r="BG67" s="113"/>
      <c r="BH67" s="113"/>
      <c r="BI67" s="113"/>
      <c r="BJ67" s="113"/>
      <c r="BK67" s="113"/>
      <c r="BL67" s="113"/>
      <c r="BM67" s="115"/>
      <c r="BN67" s="113"/>
      <c r="BO67" s="117"/>
      <c r="BP67" s="117"/>
      <c r="BQ67" s="113"/>
      <c r="BR67" s="113"/>
      <c r="BS67" s="113"/>
    </row>
    <row r="68" spans="22:71" x14ac:dyDescent="0.25">
      <c r="V68" s="113"/>
      <c r="W68" s="113"/>
      <c r="X68" s="113"/>
      <c r="Y68" s="113"/>
      <c r="Z68" s="113"/>
      <c r="AA68" s="113"/>
      <c r="AB68" s="113"/>
      <c r="AC68" s="113"/>
      <c r="AD68" s="113"/>
      <c r="AE68" s="113"/>
      <c r="AF68" s="113"/>
      <c r="AG68" s="113"/>
      <c r="AH68" s="113"/>
      <c r="AI68" s="113"/>
      <c r="AJ68" s="113"/>
      <c r="AK68" s="113"/>
      <c r="AL68" s="113"/>
      <c r="AM68" s="113"/>
      <c r="AN68" s="113"/>
      <c r="AO68" s="113"/>
      <c r="AP68" s="113"/>
      <c r="AQ68" s="113"/>
      <c r="AR68" s="113"/>
      <c r="AS68" s="113"/>
      <c r="AT68" s="113"/>
      <c r="AU68" s="113"/>
      <c r="AV68" s="113"/>
      <c r="AW68" s="113"/>
      <c r="AX68" s="113"/>
      <c r="AY68" s="113"/>
      <c r="AZ68" s="113"/>
      <c r="BA68" s="113"/>
      <c r="BB68" s="113"/>
      <c r="BC68" s="113"/>
      <c r="BD68" s="113"/>
      <c r="BE68" s="113"/>
      <c r="BF68" s="113"/>
      <c r="BG68" s="113"/>
      <c r="BH68" s="113"/>
      <c r="BI68" s="113"/>
      <c r="BJ68" s="113"/>
      <c r="BK68" s="113"/>
      <c r="BL68" s="113"/>
      <c r="BM68" s="115"/>
      <c r="BN68" s="113"/>
      <c r="BO68" s="117"/>
      <c r="BP68" s="117"/>
      <c r="BQ68" s="113"/>
      <c r="BR68" s="113"/>
      <c r="BS68" s="113"/>
    </row>
    <row r="69" spans="22:71" x14ac:dyDescent="0.25">
      <c r="V69" s="113"/>
      <c r="W69" s="113"/>
      <c r="X69" s="113"/>
      <c r="Y69" s="113"/>
      <c r="Z69" s="113"/>
      <c r="AA69" s="113"/>
      <c r="AB69" s="113"/>
      <c r="AC69" s="113"/>
      <c r="AD69" s="113"/>
      <c r="AE69" s="113"/>
      <c r="AF69" s="113"/>
      <c r="AG69" s="113"/>
      <c r="AH69" s="113"/>
      <c r="AI69" s="113"/>
      <c r="AJ69" s="113"/>
      <c r="AK69" s="113"/>
      <c r="AL69" s="113"/>
      <c r="AM69" s="113"/>
      <c r="AN69" s="113"/>
      <c r="AO69" s="113"/>
      <c r="AP69" s="113"/>
      <c r="AQ69" s="113"/>
      <c r="AR69" s="113"/>
      <c r="AS69" s="113"/>
      <c r="AT69" s="113"/>
      <c r="AU69" s="113"/>
      <c r="AV69" s="113"/>
      <c r="AW69" s="113"/>
      <c r="AX69" s="113"/>
      <c r="AY69" s="113"/>
      <c r="AZ69" s="113"/>
      <c r="BA69" s="113"/>
      <c r="BB69" s="113"/>
      <c r="BC69" s="113"/>
      <c r="BD69" s="113"/>
      <c r="BE69" s="113"/>
      <c r="BF69" s="113"/>
      <c r="BG69" s="113"/>
      <c r="BH69" s="113"/>
      <c r="BI69" s="113"/>
      <c r="BJ69" s="113"/>
      <c r="BK69" s="113"/>
      <c r="BL69" s="113"/>
      <c r="BM69" s="115"/>
      <c r="BN69" s="113"/>
      <c r="BO69" s="117"/>
      <c r="BP69" s="117"/>
      <c r="BQ69" s="113"/>
      <c r="BR69" s="113"/>
      <c r="BS69" s="113"/>
    </row>
    <row r="70" spans="22:71" x14ac:dyDescent="0.25">
      <c r="V70" s="113"/>
      <c r="W70" s="113"/>
      <c r="X70" s="113"/>
      <c r="Y70" s="113"/>
      <c r="Z70" s="113"/>
      <c r="AA70" s="113"/>
      <c r="AB70" s="113"/>
      <c r="AC70" s="113"/>
      <c r="AD70" s="113"/>
      <c r="AE70" s="113"/>
      <c r="AF70" s="113"/>
      <c r="AG70" s="113"/>
      <c r="AH70" s="113"/>
      <c r="AI70" s="113"/>
      <c r="AJ70" s="113"/>
      <c r="AK70" s="113"/>
      <c r="AL70" s="113"/>
      <c r="AM70" s="113"/>
      <c r="AN70" s="113"/>
      <c r="AO70" s="113"/>
      <c r="AP70" s="113"/>
      <c r="AQ70" s="113"/>
      <c r="AR70" s="113"/>
      <c r="AS70" s="113"/>
      <c r="AT70" s="113"/>
      <c r="AU70" s="113"/>
      <c r="AV70" s="113"/>
      <c r="AW70" s="113"/>
      <c r="AX70" s="113"/>
      <c r="AY70" s="113"/>
      <c r="AZ70" s="113"/>
      <c r="BA70" s="113"/>
      <c r="BB70" s="113"/>
      <c r="BC70" s="113"/>
      <c r="BD70" s="113"/>
      <c r="BE70" s="113"/>
      <c r="BF70" s="113"/>
      <c r="BG70" s="113"/>
      <c r="BH70" s="113"/>
      <c r="BI70" s="113"/>
      <c r="BJ70" s="113"/>
      <c r="BK70" s="113"/>
      <c r="BL70" s="113"/>
      <c r="BM70" s="115"/>
      <c r="BN70" s="113"/>
      <c r="BO70" s="117"/>
      <c r="BP70" s="117"/>
      <c r="BQ70" s="113"/>
      <c r="BR70" s="113"/>
      <c r="BS70" s="113"/>
    </row>
    <row r="71" spans="22:71" x14ac:dyDescent="0.25">
      <c r="V71" s="113"/>
      <c r="W71" s="113"/>
      <c r="X71" s="113"/>
      <c r="Y71" s="113"/>
      <c r="Z71" s="113"/>
      <c r="AA71" s="113"/>
      <c r="AB71" s="113"/>
      <c r="AC71" s="113"/>
      <c r="AD71" s="113"/>
      <c r="AE71" s="113"/>
      <c r="AF71" s="113"/>
      <c r="AG71" s="113"/>
      <c r="AH71" s="113"/>
      <c r="AI71" s="113"/>
      <c r="AJ71" s="113"/>
      <c r="AK71" s="113"/>
      <c r="AL71" s="113"/>
      <c r="AM71" s="113"/>
      <c r="AN71" s="113"/>
      <c r="AO71" s="113"/>
      <c r="AP71" s="113"/>
      <c r="AQ71" s="113"/>
      <c r="AR71" s="113"/>
      <c r="AS71" s="113"/>
      <c r="AT71" s="113"/>
      <c r="AU71" s="113"/>
      <c r="AV71" s="113"/>
      <c r="AW71" s="113"/>
      <c r="AX71" s="113"/>
      <c r="AY71" s="113"/>
      <c r="AZ71" s="113"/>
      <c r="BA71" s="113"/>
      <c r="BB71" s="113"/>
      <c r="BC71" s="113"/>
      <c r="BD71" s="113"/>
      <c r="BE71" s="113"/>
      <c r="BF71" s="113"/>
      <c r="BG71" s="113"/>
      <c r="BH71" s="113"/>
      <c r="BI71" s="113"/>
      <c r="BJ71" s="113"/>
      <c r="BK71" s="113"/>
      <c r="BL71" s="113"/>
      <c r="BM71" s="115"/>
      <c r="BN71" s="113"/>
      <c r="BO71" s="117"/>
      <c r="BP71" s="117"/>
      <c r="BQ71" s="113"/>
      <c r="BR71" s="113"/>
      <c r="BS71" s="113"/>
    </row>
  </sheetData>
  <autoFilter ref="A9:BP49"/>
  <mergeCells count="14">
    <mergeCell ref="B51:H51"/>
    <mergeCell ref="B52:H52"/>
    <mergeCell ref="B53:H53"/>
    <mergeCell ref="B54:H54"/>
    <mergeCell ref="B55:H55"/>
    <mergeCell ref="A7:M7"/>
    <mergeCell ref="A1:B6"/>
    <mergeCell ref="C1:K4"/>
    <mergeCell ref="L1:M6"/>
    <mergeCell ref="C5:K5"/>
    <mergeCell ref="C6:E6"/>
    <mergeCell ref="F6:G6"/>
    <mergeCell ref="H6:I6"/>
    <mergeCell ref="J6:K6"/>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8a57aa43-21cf-43ff-80f8-6d1249aea4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B2AB9C963E8EE41AF6A1E09065C262D" ma:contentTypeVersion="16" ma:contentTypeDescription="Crear nuevo documento." ma:contentTypeScope="" ma:versionID="e467425814f26017bdb33f802a37a465">
  <xsd:schema xmlns:xsd="http://www.w3.org/2001/XMLSchema" xmlns:xs="http://www.w3.org/2001/XMLSchema" xmlns:p="http://schemas.microsoft.com/office/2006/metadata/properties" xmlns:ns3="c3fcab41-3009-49c1-9b6d-b66d803f5b90" xmlns:ns4="8a57aa43-21cf-43ff-80f8-6d1249aea4c4" targetNamespace="http://schemas.microsoft.com/office/2006/metadata/properties" ma:root="true" ma:fieldsID="e3b3d8eb5f2ec7da4d005db97562b3c1" ns3:_="" ns4:_="">
    <xsd:import namespace="c3fcab41-3009-49c1-9b6d-b66d803f5b90"/>
    <xsd:import namespace="8a57aa43-21cf-43ff-80f8-6d1249aea4c4"/>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LengthInSeconds" minOccurs="0"/>
                <xsd:element ref="ns4:MediaServiceLocation" minOccurs="0"/>
                <xsd:element ref="ns4:MediaServiceSearchProperties"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fcab41-3009-49c1-9b6d-b66d803f5b90"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SharingHintHash" ma:index="10" nillable="true" ma:displayName="Hash de la sugerencia para compartir"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a57aa43-21cf-43ff-80f8-6d1249aea4c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_activity" ma:index="23"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7BA612-FA6C-4323-BC29-B4CBB0357B76}">
  <ds:schemaRefs>
    <ds:schemaRef ds:uri="http://schemas.microsoft.com/office/2006/documentManagement/types"/>
    <ds:schemaRef ds:uri="http://schemas.microsoft.com/office/2006/metadata/properties"/>
    <ds:schemaRef ds:uri="8a57aa43-21cf-43ff-80f8-6d1249aea4c4"/>
    <ds:schemaRef ds:uri="http://schemas.openxmlformats.org/package/2006/metadata/core-properties"/>
    <ds:schemaRef ds:uri="http://www.w3.org/XML/1998/namespace"/>
    <ds:schemaRef ds:uri="http://schemas.microsoft.com/office/infopath/2007/PartnerControls"/>
    <ds:schemaRef ds:uri="http://purl.org/dc/dcmitype/"/>
    <ds:schemaRef ds:uri="http://purl.org/dc/terms/"/>
    <ds:schemaRef ds:uri="http://purl.org/dc/elements/1.1/"/>
    <ds:schemaRef ds:uri="c3fcab41-3009-49c1-9b6d-b66d803f5b90"/>
  </ds:schemaRefs>
</ds:datastoreItem>
</file>

<file path=customXml/itemProps2.xml><?xml version="1.0" encoding="utf-8"?>
<ds:datastoreItem xmlns:ds="http://schemas.openxmlformats.org/officeDocument/2006/customXml" ds:itemID="{1426A1FE-DDA5-4A95-898C-00526F6C7324}">
  <ds:schemaRefs>
    <ds:schemaRef ds:uri="http://schemas.microsoft.com/sharepoint/v3/contenttype/forms"/>
  </ds:schemaRefs>
</ds:datastoreItem>
</file>

<file path=customXml/itemProps3.xml><?xml version="1.0" encoding="utf-8"?>
<ds:datastoreItem xmlns:ds="http://schemas.openxmlformats.org/officeDocument/2006/customXml" ds:itemID="{3F9E3388-AB63-411B-B5D0-67C571E440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fcab41-3009-49c1-9b6d-b66d803f5b90"/>
    <ds:schemaRef ds:uri="8a57aa43-21cf-43ff-80f8-6d1249aea4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Metas</vt:lpstr>
      <vt:lpstr>ANEXO PREGUNTA 31</vt:lpstr>
      <vt:lpstr>Actividades</vt:lpstr>
      <vt:lpstr>Metas!Área_de_impresión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2025-05-23T21:08:06Z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0x0101002B2AB9C963E8EE41AF6A1E09065C262D</vt:lpwstr>
  </property>
</Properties>
</file>